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Elektro" sheetId="2" r:id="rId2"/>
    <sheet name="02 - Stavební část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'01 - Elektro'!$C$82:$L$127</definedName>
    <definedName name="_xlnm.Print_Area" localSheetId="1">'01 - Elektro'!$C$4:$K$41,'01 - Elektro'!$C$47:$K$64,'01 - Elektro'!$C$70:$L$127</definedName>
    <definedName name="_xlnm.Print_Titles" localSheetId="1">'01 - Elektro'!$82:$82</definedName>
    <definedName name="_xlnm._FilterDatabase" localSheetId="2" hidden="1">'02 - Stavební část'!$C$86:$L$169</definedName>
    <definedName name="_xlnm.Print_Area" localSheetId="2">'02 - Stavební část'!$C$4:$K$41,'02 - Stavební část'!$C$47:$K$68,'02 - Stavební část'!$C$74:$L$169</definedName>
    <definedName name="_xlnm.Print_Titles" localSheetId="2">'02 - Stavební část'!$86:$86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K39"/>
  <c r="K38"/>
  <c i="1" r="BA56"/>
  <c i="3" r="K37"/>
  <c i="1" r="AZ56"/>
  <c i="3" r="BI162"/>
  <c r="BH162"/>
  <c r="BG162"/>
  <c r="BF162"/>
  <c r="X162"/>
  <c r="V162"/>
  <c r="T162"/>
  <c r="P162"/>
  <c r="BI159"/>
  <c r="BH159"/>
  <c r="BG159"/>
  <c r="BF159"/>
  <c r="X159"/>
  <c r="V159"/>
  <c r="T159"/>
  <c r="P159"/>
  <c r="BI151"/>
  <c r="BH151"/>
  <c r="BG151"/>
  <c r="BF151"/>
  <c r="X151"/>
  <c r="V151"/>
  <c r="T151"/>
  <c r="P151"/>
  <c r="BI148"/>
  <c r="BH148"/>
  <c r="BG148"/>
  <c r="BF148"/>
  <c r="X148"/>
  <c r="V148"/>
  <c r="T148"/>
  <c r="P148"/>
  <c r="BI145"/>
  <c r="BH145"/>
  <c r="BG145"/>
  <c r="BF145"/>
  <c r="X145"/>
  <c r="V145"/>
  <c r="T145"/>
  <c r="P145"/>
  <c r="BI141"/>
  <c r="BH141"/>
  <c r="BG141"/>
  <c r="BF141"/>
  <c r="X141"/>
  <c r="V141"/>
  <c r="T141"/>
  <c r="P141"/>
  <c r="BI138"/>
  <c r="BH138"/>
  <c r="BG138"/>
  <c r="BF138"/>
  <c r="X138"/>
  <c r="V138"/>
  <c r="T138"/>
  <c r="P138"/>
  <c r="BI136"/>
  <c r="BH136"/>
  <c r="BG136"/>
  <c r="BF136"/>
  <c r="X136"/>
  <c r="V136"/>
  <c r="T136"/>
  <c r="P136"/>
  <c r="BI133"/>
  <c r="BH133"/>
  <c r="BG133"/>
  <c r="BF133"/>
  <c r="X133"/>
  <c r="V133"/>
  <c r="T133"/>
  <c r="P133"/>
  <c r="BI130"/>
  <c r="BH130"/>
  <c r="BG130"/>
  <c r="BF130"/>
  <c r="X130"/>
  <c r="V130"/>
  <c r="T130"/>
  <c r="P130"/>
  <c r="BI128"/>
  <c r="BH128"/>
  <c r="BG128"/>
  <c r="BF128"/>
  <c r="X128"/>
  <c r="V128"/>
  <c r="T128"/>
  <c r="P128"/>
  <c r="BI126"/>
  <c r="BH126"/>
  <c r="BG126"/>
  <c r="BF126"/>
  <c r="X126"/>
  <c r="V126"/>
  <c r="T126"/>
  <c r="P126"/>
  <c r="BI124"/>
  <c r="BH124"/>
  <c r="BG124"/>
  <c r="BF124"/>
  <c r="X124"/>
  <c r="V124"/>
  <c r="T124"/>
  <c r="P124"/>
  <c r="BI121"/>
  <c r="BH121"/>
  <c r="BG121"/>
  <c r="BE121"/>
  <c r="X121"/>
  <c r="V121"/>
  <c r="T121"/>
  <c r="P121"/>
  <c r="BI118"/>
  <c r="BH118"/>
  <c r="BG118"/>
  <c r="BF118"/>
  <c r="X118"/>
  <c r="V118"/>
  <c r="T118"/>
  <c r="P118"/>
  <c r="BI115"/>
  <c r="BH115"/>
  <c r="BG115"/>
  <c r="BF115"/>
  <c r="X115"/>
  <c r="V115"/>
  <c r="T115"/>
  <c r="P115"/>
  <c r="BI112"/>
  <c r="BH112"/>
  <c r="BG112"/>
  <c r="BF112"/>
  <c r="X112"/>
  <c r="V112"/>
  <c r="T112"/>
  <c r="P112"/>
  <c r="BI109"/>
  <c r="BH109"/>
  <c r="BG109"/>
  <c r="BF109"/>
  <c r="X109"/>
  <c r="V109"/>
  <c r="T109"/>
  <c r="P109"/>
  <c r="BI106"/>
  <c r="BH106"/>
  <c r="BG106"/>
  <c r="BF106"/>
  <c r="X106"/>
  <c r="V106"/>
  <c r="T106"/>
  <c r="P106"/>
  <c r="BI103"/>
  <c r="BH103"/>
  <c r="BG103"/>
  <c r="BF103"/>
  <c r="X103"/>
  <c r="V103"/>
  <c r="T103"/>
  <c r="P103"/>
  <c r="BI100"/>
  <c r="BH100"/>
  <c r="BG100"/>
  <c r="BF100"/>
  <c r="X100"/>
  <c r="V100"/>
  <c r="T100"/>
  <c r="P100"/>
  <c r="BI97"/>
  <c r="BH97"/>
  <c r="BG97"/>
  <c r="BF97"/>
  <c r="X97"/>
  <c r="V97"/>
  <c r="T97"/>
  <c r="P97"/>
  <c r="BI94"/>
  <c r="BH94"/>
  <c r="BG94"/>
  <c r="BF94"/>
  <c r="X94"/>
  <c r="V94"/>
  <c r="T94"/>
  <c r="P94"/>
  <c r="BI92"/>
  <c r="BH92"/>
  <c r="BG92"/>
  <c r="BF92"/>
  <c r="X92"/>
  <c r="V92"/>
  <c r="T92"/>
  <c r="P92"/>
  <c r="BI90"/>
  <c r="BH90"/>
  <c r="BG90"/>
  <c r="BF90"/>
  <c r="X90"/>
  <c r="V90"/>
  <c r="T90"/>
  <c r="P90"/>
  <c r="J84"/>
  <c r="J83"/>
  <c r="F83"/>
  <c r="F81"/>
  <c r="E79"/>
  <c r="J57"/>
  <c r="J56"/>
  <c r="F56"/>
  <c r="F54"/>
  <c r="E52"/>
  <c r="J18"/>
  <c r="E18"/>
  <c r="F84"/>
  <c r="J17"/>
  <c r="J12"/>
  <c r="J81"/>
  <c r="E7"/>
  <c r="E77"/>
  <c i="2" r="K102"/>
  <c r="K39"/>
  <c r="K38"/>
  <c i="1" r="BA55"/>
  <c i="2" r="K37"/>
  <c i="1" r="AZ55"/>
  <c i="2" r="BI126"/>
  <c r="BH126"/>
  <c r="BG126"/>
  <c r="BF126"/>
  <c r="X126"/>
  <c r="V126"/>
  <c r="T126"/>
  <c r="P126"/>
  <c r="BI123"/>
  <c r="BH123"/>
  <c r="BG123"/>
  <c r="BF123"/>
  <c r="X123"/>
  <c r="V123"/>
  <c r="T123"/>
  <c r="P123"/>
  <c r="BI121"/>
  <c r="BH121"/>
  <c r="BG121"/>
  <c r="BF121"/>
  <c r="X121"/>
  <c r="V121"/>
  <c r="T121"/>
  <c r="P121"/>
  <c r="BI119"/>
  <c r="BH119"/>
  <c r="BG119"/>
  <c r="BF119"/>
  <c r="X119"/>
  <c r="V119"/>
  <c r="T119"/>
  <c r="P119"/>
  <c r="BI117"/>
  <c r="BH117"/>
  <c r="BG117"/>
  <c r="BF117"/>
  <c r="X117"/>
  <c r="V117"/>
  <c r="T117"/>
  <c r="P117"/>
  <c r="BI115"/>
  <c r="BH115"/>
  <c r="BG115"/>
  <c r="BF115"/>
  <c r="X115"/>
  <c r="V115"/>
  <c r="T115"/>
  <c r="P115"/>
  <c r="BI113"/>
  <c r="BH113"/>
  <c r="BG113"/>
  <c r="BF113"/>
  <c r="X113"/>
  <c r="V113"/>
  <c r="T113"/>
  <c r="P113"/>
  <c r="BI111"/>
  <c r="BH111"/>
  <c r="BG111"/>
  <c r="BF111"/>
  <c r="X111"/>
  <c r="V111"/>
  <c r="T111"/>
  <c r="P111"/>
  <c r="BI109"/>
  <c r="BH109"/>
  <c r="BG109"/>
  <c r="BF109"/>
  <c r="X109"/>
  <c r="V109"/>
  <c r="T109"/>
  <c r="P109"/>
  <c r="BI107"/>
  <c r="BH107"/>
  <c r="BG107"/>
  <c r="BF107"/>
  <c r="X107"/>
  <c r="V107"/>
  <c r="T107"/>
  <c r="P107"/>
  <c r="BI104"/>
  <c r="BH104"/>
  <c r="BG104"/>
  <c r="BF104"/>
  <c r="X104"/>
  <c r="V104"/>
  <c r="T104"/>
  <c r="P104"/>
  <c r="K62"/>
  <c r="J62"/>
  <c r="I62"/>
  <c r="BI100"/>
  <c r="BH100"/>
  <c r="BG100"/>
  <c r="BF100"/>
  <c r="X100"/>
  <c r="V100"/>
  <c r="T100"/>
  <c r="P100"/>
  <c r="BI98"/>
  <c r="BH98"/>
  <c r="BG98"/>
  <c r="BF98"/>
  <c r="X98"/>
  <c r="V98"/>
  <c r="T98"/>
  <c r="P98"/>
  <c r="BI96"/>
  <c r="BH96"/>
  <c r="BG96"/>
  <c r="BF96"/>
  <c r="X96"/>
  <c r="V96"/>
  <c r="T96"/>
  <c r="P96"/>
  <c r="BI94"/>
  <c r="BH94"/>
  <c r="BG94"/>
  <c r="BF94"/>
  <c r="X94"/>
  <c r="V94"/>
  <c r="T94"/>
  <c r="P94"/>
  <c r="BI92"/>
  <c r="BH92"/>
  <c r="BG92"/>
  <c r="BF92"/>
  <c r="X92"/>
  <c r="V92"/>
  <c r="T92"/>
  <c r="P92"/>
  <c r="BI90"/>
  <c r="BH90"/>
  <c r="BG90"/>
  <c r="BF90"/>
  <c r="X90"/>
  <c r="V90"/>
  <c r="T90"/>
  <c r="P90"/>
  <c r="BI88"/>
  <c r="BH88"/>
  <c r="BG88"/>
  <c r="BF88"/>
  <c r="X88"/>
  <c r="V88"/>
  <c r="T88"/>
  <c r="P88"/>
  <c r="BI86"/>
  <c r="BH86"/>
  <c r="BG86"/>
  <c r="BF86"/>
  <c r="X86"/>
  <c r="V86"/>
  <c r="T86"/>
  <c r="P86"/>
  <c r="BI84"/>
  <c r="BH84"/>
  <c r="BG84"/>
  <c r="BF84"/>
  <c r="X84"/>
  <c r="V84"/>
  <c r="T84"/>
  <c r="P84"/>
  <c r="J80"/>
  <c r="F79"/>
  <c r="F77"/>
  <c r="E75"/>
  <c r="J57"/>
  <c r="F56"/>
  <c r="F54"/>
  <c r="E52"/>
  <c r="J21"/>
  <c r="E21"/>
  <c r="J79"/>
  <c r="J20"/>
  <c r="J18"/>
  <c r="E18"/>
  <c r="F80"/>
  <c r="J17"/>
  <c r="J12"/>
  <c r="J54"/>
  <c r="E7"/>
  <c r="E50"/>
  <c i="1" r="L50"/>
  <c r="AM50"/>
  <c r="AM49"/>
  <c r="L49"/>
  <c r="AM47"/>
  <c r="L47"/>
  <c r="L45"/>
  <c r="L44"/>
  <c i="3" r="R162"/>
  <c i="2" r="R90"/>
  <c i="3" r="Q145"/>
  <c r="Q138"/>
  <c r="R126"/>
  <c r="Q109"/>
  <c r="Q92"/>
  <c i="2" r="Q104"/>
  <c i="3" r="Q118"/>
  <c r="R92"/>
  <c i="2" r="Q88"/>
  <c r="R107"/>
  <c r="R117"/>
  <c r="R86"/>
  <c r="R119"/>
  <c r="R94"/>
  <c i="3" r="Q94"/>
  <c i="2" r="R92"/>
  <c i="3" r="R128"/>
  <c r="R115"/>
  <c r="R90"/>
  <c i="1" r="AU54"/>
  <c i="2" r="BK84"/>
  <c r="BK107"/>
  <c i="3" r="BK103"/>
  <c r="BK138"/>
  <c i="2" r="K88"/>
  <c r="BE88"/>
  <c i="3" r="K90"/>
  <c r="BE90"/>
  <c r="BK136"/>
  <c r="BK145"/>
  <c i="2" r="K92"/>
  <c r="BE92"/>
  <c r="BK100"/>
  <c r="K104"/>
  <c r="BE104"/>
  <c r="K111"/>
  <c r="BE111"/>
  <c i="3" r="BK126"/>
  <c i="2" r="K109"/>
  <c r="BE109"/>
  <c i="3" r="K97"/>
  <c r="BE97"/>
  <c i="2" r="R111"/>
  <c i="3" r="Q148"/>
  <c r="Q141"/>
  <c r="R136"/>
  <c r="R121"/>
  <c r="R103"/>
  <c i="2" r="Q113"/>
  <c i="3" r="R109"/>
  <c i="2" r="Q90"/>
  <c r="Q119"/>
  <c r="Q121"/>
  <c i="3" r="R151"/>
  <c i="2" r="Q115"/>
  <c r="R98"/>
  <c i="3" r="R112"/>
  <c i="2" r="Q96"/>
  <c i="3" r="R130"/>
  <c r="Q128"/>
  <c r="Q100"/>
  <c i="2" r="R109"/>
  <c i="3" r="BK162"/>
  <c r="K92"/>
  <c r="BE92"/>
  <c r="K112"/>
  <c r="BE112"/>
  <c r="BK159"/>
  <c i="2" r="K113"/>
  <c r="BE113"/>
  <c i="3" r="K121"/>
  <c r="BF121"/>
  <c i="2" r="K115"/>
  <c r="BE115"/>
  <c r="Q100"/>
  <c i="3" r="R148"/>
  <c r="R141"/>
  <c r="Q136"/>
  <c r="R118"/>
  <c r="Q106"/>
  <c i="2" r="R115"/>
  <c i="3" r="R159"/>
  <c r="Q103"/>
  <c i="2" r="Q123"/>
  <c r="Q98"/>
  <c i="3" r="Q162"/>
  <c i="2" r="R96"/>
  <c r="R121"/>
  <c r="Q111"/>
  <c i="3" r="Q121"/>
  <c i="2" r="Q109"/>
  <c r="R88"/>
  <c i="3" r="Q130"/>
  <c r="Q124"/>
  <c r="R94"/>
  <c i="2" r="Q84"/>
  <c i="3" r="K133"/>
  <c r="BE133"/>
  <c i="2" r="K121"/>
  <c r="BE121"/>
  <c i="3" r="BK94"/>
  <c i="2" r="BK126"/>
  <c r="K119"/>
  <c r="BE119"/>
  <c r="BK98"/>
  <c i="3" r="K115"/>
  <c r="BE115"/>
  <c r="R100"/>
  <c r="Q151"/>
  <c i="2" r="Q126"/>
  <c i="3" r="R133"/>
  <c r="R124"/>
  <c r="R106"/>
  <c i="2" r="Q86"/>
  <c i="3" r="BK148"/>
  <c r="BK100"/>
  <c r="K124"/>
  <c r="BE124"/>
  <c i="2" r="BK123"/>
  <c i="3" r="BK141"/>
  <c i="2" r="K86"/>
  <c r="BE86"/>
  <c i="3" r="K118"/>
  <c r="BE118"/>
  <c i="2" r="K94"/>
  <c r="BE94"/>
  <c r="R123"/>
  <c i="3" r="R145"/>
  <c r="R138"/>
  <c r="Q133"/>
  <c r="Q112"/>
  <c r="Q90"/>
  <c r="Q159"/>
  <c r="R97"/>
  <c i="2" r="Q94"/>
  <c r="R100"/>
  <c r="Q92"/>
  <c r="R113"/>
  <c r="R126"/>
  <c r="Q117"/>
  <c r="R104"/>
  <c i="3" r="Q115"/>
  <c i="2" r="Q107"/>
  <c r="R84"/>
  <c i="3" r="Q126"/>
  <c r="Q97"/>
  <c r="K151"/>
  <c r="BE151"/>
  <c r="BK130"/>
  <c i="2" r="BK117"/>
  <c i="3" r="BK106"/>
  <c i="2" r="BK90"/>
  <c i="3" r="K109"/>
  <c r="BE109"/>
  <c i="2" r="BK96"/>
  <c i="3" r="BK128"/>
  <c i="2" l="1" r="X103"/>
  <c r="X83"/>
  <c i="3" r="T144"/>
  <c r="T143"/>
  <c r="V144"/>
  <c r="V143"/>
  <c i="2" r="T103"/>
  <c r="T83"/>
  <c i="1" r="AW55"/>
  <c i="3" r="Q135"/>
  <c r="I65"/>
  <c r="X144"/>
  <c r="X143"/>
  <c r="Q144"/>
  <c r="I67"/>
  <c i="2" r="V103"/>
  <c r="V83"/>
  <c i="3" r="X89"/>
  <c r="R96"/>
  <c r="J64"/>
  <c r="BK135"/>
  <c r="K135"/>
  <c r="K65"/>
  <c r="T135"/>
  <c r="V135"/>
  <c r="X135"/>
  <c r="R135"/>
  <c r="J65"/>
  <c i="2" r="R103"/>
  <c r="J63"/>
  <c r="Q103"/>
  <c r="I63"/>
  <c i="3" r="T89"/>
  <c r="V89"/>
  <c r="Q89"/>
  <c r="R89"/>
  <c r="T96"/>
  <c r="V96"/>
  <c r="X96"/>
  <c r="Q96"/>
  <c r="I64"/>
  <c r="R144"/>
  <c r="J67"/>
  <c i="2" r="J77"/>
  <c i="3" r="E50"/>
  <c r="J54"/>
  <c i="2" r="F57"/>
  <c r="E73"/>
  <c r="J56"/>
  <c r="Q83"/>
  <c r="I61"/>
  <c r="K30"/>
  <c i="1" r="AS55"/>
  <c i="3" r="F57"/>
  <c i="2" r="BK88"/>
  <c r="K90"/>
  <c r="BE90"/>
  <c r="BK92"/>
  <c r="K107"/>
  <c r="BE107"/>
  <c r="BK111"/>
  <c i="3" r="BK124"/>
  <c r="K159"/>
  <c r="BE159"/>
  <c i="2" r="K84"/>
  <c r="BE84"/>
  <c r="BK86"/>
  <c i="3" r="K148"/>
  <c r="BE148"/>
  <c i="2" r="K36"/>
  <c i="1" r="AY55"/>
  <c i="2" r="K100"/>
  <c r="BE100"/>
  <c i="3" r="BK92"/>
  <c r="K126"/>
  <c r="BE126"/>
  <c r="BK151"/>
  <c r="BK144"/>
  <c r="BK143"/>
  <c r="K143"/>
  <c r="K66"/>
  <c r="BK115"/>
  <c i="2" r="BK109"/>
  <c i="3" r="K141"/>
  <c r="BE141"/>
  <c r="F37"/>
  <c i="1" r="BD56"/>
  <c i="3" r="BK90"/>
  <c r="BK97"/>
  <c i="2" r="BK104"/>
  <c r="BK113"/>
  <c i="3" r="K162"/>
  <c r="BE162"/>
  <c i="2" r="F37"/>
  <c i="1" r="BD55"/>
  <c i="3" r="BK112"/>
  <c r="BK133"/>
  <c i="2" r="K123"/>
  <c r="BE123"/>
  <c r="K117"/>
  <c r="BE117"/>
  <c i="3" r="K138"/>
  <c r="BE138"/>
  <c r="K36"/>
  <c i="1" r="AY56"/>
  <c i="2" r="F39"/>
  <c i="1" r="BF55"/>
  <c i="3" r="BK109"/>
  <c r="K128"/>
  <c r="BE128"/>
  <c r="K94"/>
  <c r="BE94"/>
  <c r="K103"/>
  <c r="BE103"/>
  <c r="K145"/>
  <c r="BE145"/>
  <c r="F39"/>
  <c i="1" r="BF56"/>
  <c i="3" r="K106"/>
  <c r="BE106"/>
  <c i="2" r="BK94"/>
  <c r="K126"/>
  <c r="BE126"/>
  <c r="F38"/>
  <c i="1" r="BE55"/>
  <c i="2" r="F36"/>
  <c i="1" r="BC55"/>
  <c i="2" r="K98"/>
  <c r="BE98"/>
  <c r="BK121"/>
  <c i="3" r="BK121"/>
  <c r="K130"/>
  <c r="BE130"/>
  <c i="2" r="K96"/>
  <c r="BE96"/>
  <c r="BK119"/>
  <c i="3" r="F36"/>
  <c i="1" r="BC56"/>
  <c i="3" r="F38"/>
  <c i="1" r="BE56"/>
  <c i="3" r="BK118"/>
  <c r="K100"/>
  <c r="BE100"/>
  <c i="2" r="BK115"/>
  <c i="3" r="K136"/>
  <c r="BE136"/>
  <c l="1" r="X88"/>
  <c r="X87"/>
  <c r="R88"/>
  <c r="J62"/>
  <c r="Q88"/>
  <c r="I62"/>
  <c r="V88"/>
  <c r="V87"/>
  <c r="T88"/>
  <c r="T87"/>
  <c i="1" r="AW56"/>
  <c i="2" r="R83"/>
  <c r="J61"/>
  <c r="K31"/>
  <c i="1" r="AT55"/>
  <c i="3" r="J63"/>
  <c r="I63"/>
  <c r="K144"/>
  <c r="K67"/>
  <c r="Q143"/>
  <c r="I66"/>
  <c r="R143"/>
  <c r="J66"/>
  <c i="2" r="BK103"/>
  <c r="K103"/>
  <c r="K63"/>
  <c i="3" r="BK96"/>
  <c r="K96"/>
  <c r="K64"/>
  <c r="BK89"/>
  <c r="K89"/>
  <c r="K63"/>
  <c i="2" r="BK83"/>
  <c r="K83"/>
  <c r="K61"/>
  <c i="1" r="BF54"/>
  <c r="W33"/>
  <c r="BD54"/>
  <c r="AZ54"/>
  <c i="2" r="K35"/>
  <c i="1" r="AX55"/>
  <c r="AV55"/>
  <c i="3" r="K35"/>
  <c i="1" r="AX56"/>
  <c r="AV56"/>
  <c r="BC54"/>
  <c r="W30"/>
  <c r="BE54"/>
  <c r="W32"/>
  <c r="AW54"/>
  <c i="3" r="F35"/>
  <c i="1" r="BB56"/>
  <c i="2" r="F35"/>
  <c i="1" r="BB55"/>
  <c i="3" l="1" r="Q87"/>
  <c r="I61"/>
  <c r="K30"/>
  <c i="1" r="AS56"/>
  <c i="3" r="R87"/>
  <c r="J61"/>
  <c r="K31"/>
  <c i="1" r="AT56"/>
  <c i="3" r="BK88"/>
  <c r="BK87"/>
  <c r="K87"/>
  <c r="K61"/>
  <c i="1" r="W31"/>
  <c i="2" r="K32"/>
  <c i="1" r="AG55"/>
  <c r="AN55"/>
  <c r="AT54"/>
  <c r="AY54"/>
  <c r="AK30"/>
  <c r="BB54"/>
  <c r="W29"/>
  <c r="AS54"/>
  <c r="BA54"/>
  <c i="3" l="1" r="K88"/>
  <c r="K62"/>
  <c i="2" r="K41"/>
  <c i="1" r="AX54"/>
  <c r="AK29"/>
  <c i="3" r="K32"/>
  <c i="1" r="AG56"/>
  <c r="AN56"/>
  <c i="3" l="1" r="K41"/>
  <c i="1" r="AG54"/>
  <c r="AV54"/>
  <c l="1"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<sst xmlns="http://schemas.openxmlformats.org/spreadsheetml/2006/main">
  <si>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</si>
  <si>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</si>
  <si>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</si>
  <si>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</si>
  <si>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</si>
  <si>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True</t>
  </si>
  <si>
    <t>{6c67a575-9d88-4e4e-b840-1ae4db21ba4a}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</si>
  <si>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</si>
  <si>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</si>
  <si>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</si>
  <si>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</si>
  <si>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</si>
  <si>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</si>
  <si>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</si>
  <si>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</si>
  <si>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</si>
  <si>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</si>
  <si>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</si>
  <si>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ZŠ A.Jiráska - výdej jídla - elektroinstalace k větrání</t>
  </si>
  <si>
    <t>KSO:</t>
  </si>
  <si>
    <t/>
  </si>
  <si>
    <t>CC-CZ:</t>
  </si>
  <si>
    <t>Místo:</t>
  </si>
  <si>
    <t>ZŠ A.Jiráska č.p.80 Lanškroun</t>
  </si>
  <si>
    <t>Datum:</t>
  </si>
  <si>
    <t>13. 5. 2021</t>
  </si>
  <si>
    <t>Zadavatel:</t>
  </si>
  <si>
    <t>IČ:</t>
  </si>
  <si>
    <t>Město Lanškroun</t>
  </si>
  <si>
    <t>DIČ:</t>
  </si>
  <si>
    <t>Uchazeč:</t>
  </si>
  <si>
    <t>Vyplň údaj</t>
  </si>
  <si>
    <t>Projektant:</t>
  </si>
  <si>
    <t xml:space="preserve"> </t>
  </si>
  <si>
    <t>Zpracovatel:</t>
  </si>
  <si>
    <t>Ing. Ivana Smolová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</si>
  <si>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</si>
  <si>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</si>
  <si>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</si>
  <si>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</si>
  <si>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</si>
  <si>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</si>
  <si>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</si>
  <si>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</si>
  <si>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</si>
  <si>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</si>
  <si>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</si>
  <si>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</si>
  <si>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</si>
  <si>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</si>
  <si>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</si>
  <si>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</si>
  <si>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</si>
  <si>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</si>
  <si>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</si>
  <si>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</si>
  <si>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</si>
  <si>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</si>
  <si>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</si>
  <si>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</si>
  <si>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</si>
  <si>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</si>
  <si>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</si>
  <si>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</si>
  <si>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</si>
  <si>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</si>
  <si>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</si>
  <si>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</si>
  <si>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</si>
  <si>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</si>
  <si>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</si>
  <si>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</si>
  <si>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</si>
  <si>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</si>
  <si>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</si>
  <si>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</si>
  <si>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</si>
  <si>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</si>
  <si>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</si>
  <si>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</si>
  <si>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Elektro</t>
  </si>
  <si>
    <t>STA</t>
  </si>
  <si>
    <t>1</t>
  </si>
  <si>
    <t>{602c7902-31f5-4150-b96e-88884ccebe03}</t>
  </si>
  <si>
    <t>2</t>
  </si>
  <si>
    <t>02</t>
  </si>
  <si>
    <t>Stavební část</t>
  </si>
  <si>
    <t>{31b11bb2-7b67-460b-971f-ab2c704645a2}</t>
  </si>
  <si>
    <t>KRYCÍ LIST SOUPISU PRACÍ</t>
  </si>
  <si>
    <t>Objekt:</t>
  </si>
  <si>
    <t>01 - Elektro</t>
  </si>
  <si>
    <t>Petr Kovář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</si>
  <si>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</si>
  <si>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</si>
  <si>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</si>
  <si>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</si>
  <si>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</si>
  <si>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</si>
  <si>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</si>
  <si>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</si>
  <si>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HSV - Práce a dodávky HSV</t>
  </si>
  <si>
    <t>741 - Elektromontáže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</si>
  <si>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</si>
  <si>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</si>
  <si>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</si>
  <si>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</si>
  <si>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</si>
  <si>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</si>
  <si>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</si>
  <si>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</si>
  <si>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</si>
  <si>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</si>
  <si>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</si>
  <si>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</si>
  <si>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</si>
  <si>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</si>
  <si>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</si>
  <si>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</si>
  <si>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</si>
  <si>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</si>
  <si>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34111094</t>
  </si>
  <si>
    <t>kabel instalační jádro Cu plné izolace PVC plášť PVC 450/750V (CYKY) 5x2,5mm2</t>
  </si>
  <si>
    <t>m</t>
  </si>
  <si>
    <t>CS ÚRS 2021 01</t>
  </si>
  <si>
    <t>8</t>
  </si>
  <si>
    <t>ROZPOCET</t>
  </si>
  <si>
    <t>4</t>
  </si>
  <si>
    <t>-53580139</t>
  </si>
  <si>
    <t>PP</t>
  </si>
  <si>
    <t>34571008</t>
  </si>
  <si>
    <t>lišta elektroinstalační hranatá PVC 40x40mm</t>
  </si>
  <si>
    <t>412741740</t>
  </si>
  <si>
    <t>3</t>
  </si>
  <si>
    <t>34571001</t>
  </si>
  <si>
    <t>lišta elektroinstalační hranatá PVC 15x10mm</t>
  </si>
  <si>
    <t>1058815502</t>
  </si>
  <si>
    <t>34121050</t>
  </si>
  <si>
    <t>kabel sdělovací stíněný laminovanou Al fólií s příložným Cu drátem jádro Cu plné izolace PVC plášť PVC 100V (SYKFY) 5x2x0,5mm2</t>
  </si>
  <si>
    <t>128</t>
  </si>
  <si>
    <t>2130203674</t>
  </si>
  <si>
    <t>5</t>
  </si>
  <si>
    <t>34571475</t>
  </si>
  <si>
    <t>krabice lištová PVC přístrojová čtvercová 80x80mm mělká</t>
  </si>
  <si>
    <t>kus</t>
  </si>
  <si>
    <t>-1917122691</t>
  </si>
  <si>
    <t>krabice lištová se svorkovnicí</t>
  </si>
  <si>
    <t>6</t>
  </si>
  <si>
    <t>34571476</t>
  </si>
  <si>
    <t>krabice lištová PVC přístrojová čtvercová 80x80mm hluboká</t>
  </si>
  <si>
    <t>51227239</t>
  </si>
  <si>
    <t>krabice lištová</t>
  </si>
  <si>
    <t>7</t>
  </si>
  <si>
    <t>35822401</t>
  </si>
  <si>
    <t>jistič 3pólový-charakteristika B 16A</t>
  </si>
  <si>
    <t>-2030142399</t>
  </si>
  <si>
    <t>35822402</t>
  </si>
  <si>
    <t>jistič 3pólový-charakteristika B 20A</t>
  </si>
  <si>
    <t>-381489450</t>
  </si>
  <si>
    <t>jistič 3pólový-charakteristika C 16A</t>
  </si>
  <si>
    <t>9</t>
  </si>
  <si>
    <t>42695023</t>
  </si>
  <si>
    <t>skříň ovládací 24 V IP55, do 5 A, příkon 3W pro vyčerpávání nebo dopouštění</t>
  </si>
  <si>
    <t>-1614307123</t>
  </si>
  <si>
    <t>ovladač CP 10 RT</t>
  </si>
  <si>
    <t>HSV</t>
  </si>
  <si>
    <t>Práce a dodávky HSV</t>
  </si>
  <si>
    <t>741</t>
  </si>
  <si>
    <t>Elektromontáže</t>
  </si>
  <si>
    <t>10</t>
  </si>
  <si>
    <t>K</t>
  </si>
  <si>
    <t>741210611</t>
  </si>
  <si>
    <t>Montáž pult ovládací - základní prvek</t>
  </si>
  <si>
    <t>16</t>
  </si>
  <si>
    <t>1016180547</t>
  </si>
  <si>
    <t>Montáž rozváděčů pro dozorny a velíny bez zapojení vodičů pultů ovládacích základního prvku (pultu)</t>
  </si>
  <si>
    <t>P</t>
  </si>
  <si>
    <t>Poznámka k položce:_x000d_
Montáž ovladače CP 10 RT</t>
  </si>
  <si>
    <t>11</t>
  </si>
  <si>
    <t>741320163</t>
  </si>
  <si>
    <t>Montáž jističů třípólových nn do 25 A s krytem</t>
  </si>
  <si>
    <t>1883779544</t>
  </si>
  <si>
    <t>Montáž jističů se zapojením vodičů třípólových nn do 25 A s krytem</t>
  </si>
  <si>
    <t>12</t>
  </si>
  <si>
    <t>210800411</t>
  </si>
  <si>
    <t>Montáž vodiče Cu izolovaný plný a laněný s PVC pláštěm do 1 kV žíla 0,15 až 16 mm2 zatažený (např. CY, CHAH-V)</t>
  </si>
  <si>
    <t>64</t>
  </si>
  <si>
    <t>-1452797969</t>
  </si>
  <si>
    <t>Montáž izolovaných vodičů měděných do 1 kV bez ukončení uložených v trubkách nebo lištách zatažených plných a laněných s PVC pláštěm, bezhalogenových, ohniodolných (např. CY, CHAH-V) průřezu žíly 0,5 až 16 mm2</t>
  </si>
  <si>
    <t>13</t>
  </si>
  <si>
    <t>220280221</t>
  </si>
  <si>
    <t>Montáž kabely bytové uložené v trubkách nebo lištách SYKFY 5 x 2 x 0,5 mm</t>
  </si>
  <si>
    <t>141617584</t>
  </si>
  <si>
    <t>Montáž kabelu uloženého v trubkách nebo v lištách včetně odvinutí kabelu z bubnu, natáhnutí, odříznutí, zaizolování a zatažení do trubek nebo lišt, pročištění trubky, prozvonění a označení kabelu SYKFY 5 x 2 x 0,5 mm</t>
  </si>
  <si>
    <t>14</t>
  </si>
  <si>
    <t>220260045</t>
  </si>
  <si>
    <t>Montáž krabice na povrchu</t>
  </si>
  <si>
    <t>513482789</t>
  </si>
  <si>
    <t>Montáž krabice včetně upevnění krabice, vytvoření potřebných otvorů pro trubky, vodiče, zavíčkování typu na povrchu</t>
  </si>
  <si>
    <t>220260101</t>
  </si>
  <si>
    <t>Montáž krabicové rozvodky ACIDUR s 1 až 2 vývody</t>
  </si>
  <si>
    <t>-1363002057</t>
  </si>
  <si>
    <t>Montáž krabicové rozvodky včetně upevnění, úpravy otvoru, zavedení vodičů do krabice, utěsnění otvorů, zapojení vodičů na věstavěnou svorkovnici, odvíčkování a zavíčkování s 1 až 2 vývody</t>
  </si>
  <si>
    <t>976024211</t>
  </si>
  <si>
    <t>Vybourání kamenných obrub zdiva šachet průřezu do 0,03 m2</t>
  </si>
  <si>
    <t>1456145209</t>
  </si>
  <si>
    <t>Vybourání kamenných obrub, krycích desek obrub zdiva šachet, průřezu do 0,03 m2</t>
  </si>
  <si>
    <t>17</t>
  </si>
  <si>
    <t>220301012</t>
  </si>
  <si>
    <t>Montáž lišta elektroinstalační typu LV vkládací</t>
  </si>
  <si>
    <t>1310495516</t>
  </si>
  <si>
    <t>Montáž lišty včetně odřezání, provrtání, uchycení elektroinstační vkládací typu LV</t>
  </si>
  <si>
    <t>18</t>
  </si>
  <si>
    <t>741990062</t>
  </si>
  <si>
    <t>Utěsnění skříňových rozváděčů a řídících skříní</t>
  </si>
  <si>
    <t>1214453121</t>
  </si>
  <si>
    <t>Ostatní doplňkové práce elektromontážní dokončovací práce (čistění a konzervace) utěsnění skříňových rozváděčů a řídících skříní</t>
  </si>
  <si>
    <t>19</t>
  </si>
  <si>
    <t>HZS2232</t>
  </si>
  <si>
    <t>Hodinová zúčtovací sazba topenář odborný</t>
  </si>
  <si>
    <t>hod</t>
  </si>
  <si>
    <t>512</t>
  </si>
  <si>
    <t>1952241396</t>
  </si>
  <si>
    <t>Hodinové zúčtovací sazby profesí PSV provádění stavebních instalací elektrikář odborný</t>
  </si>
  <si>
    <t>Poznámka k položce:_x000d_
Úprava zapojení v rozvaděči RH, Úprava masky rozvaděče RH, přemístění svítidla na chodbě, přeložení stávající elektroinstalace do nové lišty, úprava stávající elektroinstalace</t>
  </si>
  <si>
    <t>20</t>
  </si>
  <si>
    <t>741810001</t>
  </si>
  <si>
    <t>Celková prohlídka elektrického rozvodu a zařízení do 100 000,- Kč</t>
  </si>
  <si>
    <t>CS ÚRS 2020 02</t>
  </si>
  <si>
    <t>1397422599</t>
  </si>
  <si>
    <t>Zkoušky a prohlídky elektrických rozvodů a zařízení celková prohlídka a vyhotovení revizní zprávy pro objem montážních prací do 100 tis. Kč</t>
  </si>
  <si>
    <t>02 - Stavební část</t>
  </si>
  <si>
    <t xml:space="preserve"> ZŠ A. Jiráska č.p. 80, Lanškroun</t>
  </si>
  <si>
    <t>Ing.Ivana Smolová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</si>
  <si>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</si>
  <si>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</si>
  <si>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</si>
  <si>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</si>
  <si>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784 - Dokončovací práce - malby a tapety</t>
  </si>
  <si>
    <t>Úpravy povrchů, podlahy a osazování výplní</t>
  </si>
  <si>
    <t>611403399.1</t>
  </si>
  <si>
    <t>Hrubá výplň rýh ve stropech nebo stěnách maltou</t>
  </si>
  <si>
    <t>m2</t>
  </si>
  <si>
    <t>1629662802</t>
  </si>
  <si>
    <t>612325212</t>
  </si>
  <si>
    <t>Vápenocementová hladká omítka malých ploch do 0,25 m2 na stěnách</t>
  </si>
  <si>
    <t>-1510161375</t>
  </si>
  <si>
    <t>612325213</t>
  </si>
  <si>
    <t>Vápenocementová hladká omítka malých ploch do 1,0 m2 na stěnách</t>
  </si>
  <si>
    <t>-1454024106</t>
  </si>
  <si>
    <t>Ostatní konstrukce a práce, bourání</t>
  </si>
  <si>
    <t>941111121</t>
  </si>
  <si>
    <t>Montáž lešení řadového trubkového lehkého s podlahami zatížení do 200 kg/m2 š do 1,2 m v do 10 m</t>
  </si>
  <si>
    <t>1760570102</t>
  </si>
  <si>
    <t>VV</t>
  </si>
  <si>
    <t>5*10</t>
  </si>
  <si>
    <t>941111221</t>
  </si>
  <si>
    <t>Příplatek k lešení řadovému trubkovému lehkému s podlahami š 1,2 m v 10 m za první a ZKD den použití</t>
  </si>
  <si>
    <t>1436376503</t>
  </si>
  <si>
    <t>50*5</t>
  </si>
  <si>
    <t>941111821</t>
  </si>
  <si>
    <t>Demontáž lešení řadového trubkového lehkého s podlahami zatížení do 200 kg/m2 š do 1,2 m v do 10 m</t>
  </si>
  <si>
    <t>-62283722</t>
  </si>
  <si>
    <t>949101111</t>
  </si>
  <si>
    <t>Lešení pomocné pro objekty pozemních staveb s lešeňovou podlahou v do 1,9 m zatížení do 150 kg/m2</t>
  </si>
  <si>
    <t>1067633162</t>
  </si>
  <si>
    <t>((7,0+5,2+5,2+3,0+3,0+3,0+8,9)*1,5)+(16,5*2,3)</t>
  </si>
  <si>
    <t>949111211</t>
  </si>
  <si>
    <t>Příplatek k lešení lehkému kozovému trubkovému v do 1,2 m za první a ZKD den použití</t>
  </si>
  <si>
    <t>sada</t>
  </si>
  <si>
    <t>163803584</t>
  </si>
  <si>
    <t>90/0,75*7</t>
  </si>
  <si>
    <t>949121812</t>
  </si>
  <si>
    <t>Demontáž lešení lehkého kozového dílcového v do 1,9 m</t>
  </si>
  <si>
    <t>788609076</t>
  </si>
  <si>
    <t>90*0,75/2</t>
  </si>
  <si>
    <t>952901108</t>
  </si>
  <si>
    <t>Čištění budov omytí dvojitých nebo zdvojených oken nebo balkonových dveří plochy přes 2,5m2</t>
  </si>
  <si>
    <t>-625648398</t>
  </si>
  <si>
    <t>1,5*1,2*13</t>
  </si>
  <si>
    <t>952901122</t>
  </si>
  <si>
    <t>Čištění budov omytí dveří nebo vrat p lochy do 3,0m2</t>
  </si>
  <si>
    <t>1814442444</t>
  </si>
  <si>
    <t>0,9*2,0*6</t>
  </si>
  <si>
    <t>952902021</t>
  </si>
  <si>
    <t>Čištění budov zametení hladkých podlah</t>
  </si>
  <si>
    <t>1282442638</t>
  </si>
  <si>
    <t>(5,2*11,8)+(16,5*2,3)+(6,2*2,3)+(5,2*12)+(8,9*5,2)</t>
  </si>
  <si>
    <t>971033331</t>
  </si>
  <si>
    <t>Vybourání otvorů ve zdivu cihelném pl do 0,09 m2 na MVC nebo MV tl do 150 mm</t>
  </si>
  <si>
    <t>-1362727441</t>
  </si>
  <si>
    <t>971033461</t>
  </si>
  <si>
    <t>Vybourání otvorů ve zdivu cihelném pl do 0,25 m2 na MVC nebo MV tl do 600 mm</t>
  </si>
  <si>
    <t>-1784988900</t>
  </si>
  <si>
    <t>971033481</t>
  </si>
  <si>
    <t>Vybourání otvorů ve zdivu cihelném pl do 0,25 m2 na MVC nebo MV tl do 900 mm</t>
  </si>
  <si>
    <t>-1319424533</t>
  </si>
  <si>
    <t>971033561</t>
  </si>
  <si>
    <t>Vybourání otvorů ve zdivu cihelném pl do 1 m2 na MVC nebo MV tl do 600 mm</t>
  </si>
  <si>
    <t>m3</t>
  </si>
  <si>
    <t>-1638657159</t>
  </si>
  <si>
    <t>(0,6*0,5*0,6*1)+(1,0*0,5*0,6*1)</t>
  </si>
  <si>
    <t>998011002</t>
  </si>
  <si>
    <t>Přesun hmot pro budovy zděné výšky do 12 m</t>
  </si>
  <si>
    <t>t</t>
  </si>
  <si>
    <t>-1263005167</t>
  </si>
  <si>
    <t>997</t>
  </si>
  <si>
    <t>Přesun sutě</t>
  </si>
  <si>
    <t>997013501</t>
  </si>
  <si>
    <t>Odvoz suti a vybouraných hmot na skládku nebo meziskládku do 1 km se složením</t>
  </si>
  <si>
    <t>-1710886228</t>
  </si>
  <si>
    <t>997013509</t>
  </si>
  <si>
    <t>Příplatek k odvozu suti a vybouraných hmot na skládku ZKD 1 km přes 1 km</t>
  </si>
  <si>
    <t>-1020573731</t>
  </si>
  <si>
    <t>1,954*10 "Přepočtené koeficientem množství</t>
  </si>
  <si>
    <t>997013803</t>
  </si>
  <si>
    <t>Poplatek za uložení na skládce (skládkovné) stavebního odpadu cihelného kód odpadu 170 102</t>
  </si>
  <si>
    <t>819729928</t>
  </si>
  <si>
    <t>PSV</t>
  </si>
  <si>
    <t>Práce a dodávky PSV</t>
  </si>
  <si>
    <t>784</t>
  </si>
  <si>
    <t>Dokončovací práce - malby a tapety</t>
  </si>
  <si>
    <t>784171101</t>
  </si>
  <si>
    <t>Zakrytí vnitřních podlah včetně pozdějšího odkrytí</t>
  </si>
  <si>
    <t>-1769713026</t>
  </si>
  <si>
    <t>22</t>
  </si>
  <si>
    <t>581248420</t>
  </si>
  <si>
    <t xml:space="preserve">fólie pro malířské potřeby zakrývací, PG 4020-20, 7µ,  4 x 5 m</t>
  </si>
  <si>
    <t>32</t>
  </si>
  <si>
    <t>2124707765</t>
  </si>
  <si>
    <t>222,25*1,05 "Přepočtené koeficientem množství</t>
  </si>
  <si>
    <t>23</t>
  </si>
  <si>
    <t>784181101</t>
  </si>
  <si>
    <t>Základní akrylátová jednonásobná penetrace podkladu v místnostech výšky do 3,80m</t>
  </si>
  <si>
    <t>2010466865</t>
  </si>
  <si>
    <t>(16,5*2,3)+((16,5+2,3)*2*3,3)</t>
  </si>
  <si>
    <t>(6,2*2,3)+((6,2+2,3)*2*3,3)</t>
  </si>
  <si>
    <t>(5,2*11,8)+((5,2+11,8)*2*3,3)</t>
  </si>
  <si>
    <t>(8,9*5,2)+((8,9+5,2)*2*1,3)</t>
  </si>
  <si>
    <t>(5,2*12)+((5,2+12)*2*3,3)</t>
  </si>
  <si>
    <t>Součet</t>
  </si>
  <si>
    <t>24</t>
  </si>
  <si>
    <t>784191007</t>
  </si>
  <si>
    <t>Čištění vnitřních ploch podlah po provedení malířských prací</t>
  </si>
  <si>
    <t>-1478708835</t>
  </si>
  <si>
    <t>25</t>
  </si>
  <si>
    <t>784211101</t>
  </si>
  <si>
    <t>Dvojnásobné bílé malby ze směsí za mokra výborně otěruvzdorných v místnostech výšky do 3,80 m</t>
  </si>
  <si>
    <t>1122457708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</si>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</sst>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5" fillId="0" borderId="15" xfId="0" applyNumberFormat="1" applyFont="1" applyBorder="1" applyAlignment="1" applyProtection="1">
      <alignment horizontal="right" vertical="center"/>
    </xf>
    <xf numFmtId="4" fontId="15" fillId="0" borderId="0" xfId="0" applyNumberFormat="1" applyFont="1" applyBorder="1" applyAlignment="1" applyProtection="1">
      <alignment horizontal="right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4" fontId="31" fillId="0" borderId="13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0" fontId="34" fillId="0" borderId="23" xfId="0" applyFont="1" applyBorder="1" applyAlignment="1" applyProtection="1">
      <alignment vertical="center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5</v>
      </c>
      <c r="BV1" s="16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7" t="s">
        <v>7</v>
      </c>
      <c r="BT2" s="17" t="s">
        <v>8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="1" customFormat="1" ht="24.96" customHeight="1">
      <c r="B4" s="21"/>
      <c r="C4" s="22"/>
      <c r="D4" s="23" t="s">
        <v>10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11</v>
      </c>
      <c r="BG4" s="25" t="s">
        <v>12</v>
      </c>
      <c r="BS4" s="17" t="s">
        <v>13</v>
      </c>
    </row>
    <row r="5" s="1" customFormat="1" ht="12" customHeight="1">
      <c r="B5" s="21"/>
      <c r="C5" s="22"/>
      <c r="D5" s="26" t="s">
        <v>14</v>
      </c>
      <c r="E5" s="22"/>
      <c r="F5" s="22"/>
      <c r="G5" s="22"/>
      <c r="H5" s="22"/>
      <c r="I5" s="22"/>
      <c r="J5" s="22"/>
      <c r="K5" s="27" t="s">
        <v>15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G5" s="28" t="s">
        <v>16</v>
      </c>
      <c r="BS5" s="17" t="s">
        <v>7</v>
      </c>
    </row>
    <row r="6" s="1" customFormat="1" ht="36.96" customHeight="1">
      <c r="B6" s="21"/>
      <c r="C6" s="22"/>
      <c r="D6" s="29" t="s">
        <v>17</v>
      </c>
      <c r="E6" s="22"/>
      <c r="F6" s="22"/>
      <c r="G6" s="22"/>
      <c r="H6" s="22"/>
      <c r="I6" s="22"/>
      <c r="J6" s="22"/>
      <c r="K6" s="30" t="s">
        <v>18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G6" s="31"/>
      <c r="BS6" s="17" t="s">
        <v>7</v>
      </c>
    </row>
    <row r="7" s="1" customFormat="1" ht="12" customHeight="1">
      <c r="B7" s="21"/>
      <c r="C7" s="22"/>
      <c r="D7" s="32" t="s">
        <v>19</v>
      </c>
      <c r="E7" s="22"/>
      <c r="F7" s="22"/>
      <c r="G7" s="22"/>
      <c r="H7" s="22"/>
      <c r="I7" s="22"/>
      <c r="J7" s="22"/>
      <c r="K7" s="27" t="s">
        <v>20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21</v>
      </c>
      <c r="AL7" s="22"/>
      <c r="AM7" s="22"/>
      <c r="AN7" s="27" t="s">
        <v>20</v>
      </c>
      <c r="AO7" s="22"/>
      <c r="AP7" s="22"/>
      <c r="AQ7" s="22"/>
      <c r="AR7" s="20"/>
      <c r="BG7" s="31"/>
      <c r="BS7" s="17" t="s">
        <v>7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G8" s="31"/>
      <c r="BS8" s="17" t="s">
        <v>7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G9" s="31"/>
      <c r="BS9" s="17" t="s">
        <v>7</v>
      </c>
    </row>
    <row r="10" s="1" customFormat="1" ht="12" customHeight="1">
      <c r="B10" s="21"/>
      <c r="C10" s="22"/>
      <c r="D10" s="32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27</v>
      </c>
      <c r="AL10" s="22"/>
      <c r="AM10" s="22"/>
      <c r="AN10" s="27" t="s">
        <v>20</v>
      </c>
      <c r="AO10" s="22"/>
      <c r="AP10" s="22"/>
      <c r="AQ10" s="22"/>
      <c r="AR10" s="20"/>
      <c r="BG10" s="31"/>
      <c r="BS10" s="17" t="s">
        <v>7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20</v>
      </c>
      <c r="AO11" s="22"/>
      <c r="AP11" s="22"/>
      <c r="AQ11" s="22"/>
      <c r="AR11" s="20"/>
      <c r="BG11" s="31"/>
      <c r="BS11" s="17" t="s">
        <v>7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G12" s="31"/>
      <c r="BS12" s="17" t="s">
        <v>7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27</v>
      </c>
      <c r="AL13" s="22"/>
      <c r="AM13" s="22"/>
      <c r="AN13" s="34" t="s">
        <v>31</v>
      </c>
      <c r="AO13" s="22"/>
      <c r="AP13" s="22"/>
      <c r="AQ13" s="22"/>
      <c r="AR13" s="20"/>
      <c r="BG13" s="31"/>
      <c r="BS13" s="17" t="s">
        <v>7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31</v>
      </c>
      <c r="AO14" s="22"/>
      <c r="AP14" s="22"/>
      <c r="AQ14" s="22"/>
      <c r="AR14" s="20"/>
      <c r="BG14" s="31"/>
      <c r="BS14" s="17" t="s">
        <v>7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G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27</v>
      </c>
      <c r="AL16" s="22"/>
      <c r="AM16" s="22"/>
      <c r="AN16" s="27" t="s">
        <v>20</v>
      </c>
      <c r="AO16" s="22"/>
      <c r="AP16" s="22"/>
      <c r="AQ16" s="22"/>
      <c r="AR16" s="20"/>
      <c r="BG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20</v>
      </c>
      <c r="AO17" s="22"/>
      <c r="AP17" s="22"/>
      <c r="AQ17" s="22"/>
      <c r="AR17" s="20"/>
      <c r="BG17" s="31"/>
      <c r="BS17" s="17" t="s">
        <v>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G18" s="31"/>
      <c r="BS18" s="17" t="s">
        <v>7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27</v>
      </c>
      <c r="AL19" s="22"/>
      <c r="AM19" s="22"/>
      <c r="AN19" s="27" t="s">
        <v>20</v>
      </c>
      <c r="AO19" s="22"/>
      <c r="AP19" s="22"/>
      <c r="AQ19" s="22"/>
      <c r="AR19" s="20"/>
      <c r="BG19" s="31"/>
      <c r="BS19" s="17" t="s">
        <v>7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20</v>
      </c>
      <c r="AO20" s="22"/>
      <c r="AP20" s="22"/>
      <c r="AQ20" s="22"/>
      <c r="AR20" s="20"/>
      <c r="BG20" s="31"/>
      <c r="BS20" s="17" t="s">
        <v>5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G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G22" s="31"/>
    </row>
    <row r="23" s="1" customFormat="1" ht="47.25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G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G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G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G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G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G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ROUND(BB54,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ROUND(AX54, 2)</f>
        <v>0</v>
      </c>
      <c r="AL29" s="47"/>
      <c r="AM29" s="47"/>
      <c r="AN29" s="47"/>
      <c r="AO29" s="47"/>
      <c r="AP29" s="47"/>
      <c r="AQ29" s="47"/>
      <c r="AR29" s="50"/>
      <c r="BG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ROUND(BC54,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ROUND(AY54, 2)</f>
        <v>0</v>
      </c>
      <c r="AL30" s="47"/>
      <c r="AM30" s="47"/>
      <c r="AN30" s="47"/>
      <c r="AO30" s="47"/>
      <c r="AP30" s="47"/>
      <c r="AQ30" s="47"/>
      <c r="AR30" s="50"/>
      <c r="BG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ROUND(BD54,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G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ROUND(BE54,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G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ROUND(BF54,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G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G34" s="38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G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G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G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G41" s="38"/>
    </row>
    <row r="42" s="2" customFormat="1" ht="24.96" customHeight="1">
      <c r="A42" s="38"/>
      <c r="B42" s="39"/>
      <c r="C42" s="23" t="s">
        <v>51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G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G43" s="38"/>
    </row>
    <row r="44" s="4" customFormat="1" ht="12" customHeight="1">
      <c r="A44" s="4"/>
      <c r="B44" s="63"/>
      <c r="C44" s="32" t="s">
        <v>14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202104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G44" s="4"/>
    </row>
    <row r="45" s="5" customFormat="1" ht="36.96" customHeight="1">
      <c r="A45" s="5"/>
      <c r="B45" s="66"/>
      <c r="C45" s="67" t="s">
        <v>17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ZŠ A.Jiráska - výdej jídla - elektroinstalace k větrání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G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G46" s="38"/>
    </row>
    <row r="47" s="2" customFormat="1" ht="12" customHeight="1">
      <c r="A47" s="38"/>
      <c r="B47" s="39"/>
      <c r="C47" s="32" t="s">
        <v>22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ZŠ A.Jiráska č.p.80 Lanškroun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24</v>
      </c>
      <c r="AJ47" s="40"/>
      <c r="AK47" s="40"/>
      <c r="AL47" s="40"/>
      <c r="AM47" s="72" t="str">
        <f>IF(AN8= "","",AN8)</f>
        <v>13. 5. 2021</v>
      </c>
      <c r="AN47" s="72"/>
      <c r="AO47" s="40"/>
      <c r="AP47" s="40"/>
      <c r="AQ47" s="40"/>
      <c r="AR47" s="44"/>
      <c r="BG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G48" s="38"/>
    </row>
    <row r="49" s="2" customFormat="1" ht="15.15" customHeight="1">
      <c r="A49" s="38"/>
      <c r="B49" s="39"/>
      <c r="C49" s="32" t="s">
        <v>26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Město Lanškroun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32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52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6"/>
      <c r="BE49" s="76"/>
      <c r="BF49" s="77"/>
      <c r="BG49" s="38"/>
    </row>
    <row r="50" s="2" customFormat="1" ht="15.15" customHeight="1">
      <c r="A50" s="38"/>
      <c r="B50" s="39"/>
      <c r="C50" s="32" t="s">
        <v>30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Ing. Ivana Smolová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0"/>
      <c r="BE50" s="80"/>
      <c r="BF50" s="81"/>
      <c r="BG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4"/>
      <c r="BE51" s="84"/>
      <c r="BF51" s="85"/>
      <c r="BG51" s="38"/>
    </row>
    <row r="52" s="2" customFormat="1" ht="29.28" customHeight="1">
      <c r="A52" s="38"/>
      <c r="B52" s="39"/>
      <c r="C52" s="86" t="s">
        <v>53</v>
      </c>
      <c r="D52" s="87"/>
      <c r="E52" s="87"/>
      <c r="F52" s="87"/>
      <c r="G52" s="87"/>
      <c r="H52" s="88"/>
      <c r="I52" s="89" t="s">
        <v>54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55</v>
      </c>
      <c r="AH52" s="87"/>
      <c r="AI52" s="87"/>
      <c r="AJ52" s="87"/>
      <c r="AK52" s="87"/>
      <c r="AL52" s="87"/>
      <c r="AM52" s="87"/>
      <c r="AN52" s="89" t="s">
        <v>56</v>
      </c>
      <c r="AO52" s="87"/>
      <c r="AP52" s="87"/>
      <c r="AQ52" s="91" t="s">
        <v>57</v>
      </c>
      <c r="AR52" s="44"/>
      <c r="AS52" s="92" t="s">
        <v>58</v>
      </c>
      <c r="AT52" s="93" t="s">
        <v>59</v>
      </c>
      <c r="AU52" s="93" t="s">
        <v>60</v>
      </c>
      <c r="AV52" s="93" t="s">
        <v>61</v>
      </c>
      <c r="AW52" s="93" t="s">
        <v>62</v>
      </c>
      <c r="AX52" s="93" t="s">
        <v>63</v>
      </c>
      <c r="AY52" s="93" t="s">
        <v>64</v>
      </c>
      <c r="AZ52" s="93" t="s">
        <v>65</v>
      </c>
      <c r="BA52" s="93" t="s">
        <v>66</v>
      </c>
      <c r="BB52" s="93" t="s">
        <v>67</v>
      </c>
      <c r="BC52" s="93" t="s">
        <v>68</v>
      </c>
      <c r="BD52" s="93" t="s">
        <v>69</v>
      </c>
      <c r="BE52" s="93" t="s">
        <v>70</v>
      </c>
      <c r="BF52" s="94" t="s">
        <v>71</v>
      </c>
      <c r="BG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6"/>
      <c r="BE53" s="96"/>
      <c r="BF53" s="97"/>
      <c r="BG53" s="38"/>
    </row>
    <row r="54" s="6" customFormat="1" ht="32.4" customHeight="1">
      <c r="A54" s="6"/>
      <c r="B54" s="98"/>
      <c r="C54" s="99" t="s">
        <v>72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ROUND(SUM(AG55:AG56),2)</f>
        <v>0</v>
      </c>
      <c r="AH54" s="101"/>
      <c r="AI54" s="101"/>
      <c r="AJ54" s="101"/>
      <c r="AK54" s="101"/>
      <c r="AL54" s="101"/>
      <c r="AM54" s="101"/>
      <c r="AN54" s="102">
        <f>SUM(AG54,AV54)</f>
        <v>0</v>
      </c>
      <c r="AO54" s="102"/>
      <c r="AP54" s="102"/>
      <c r="AQ54" s="103" t="s">
        <v>20</v>
      </c>
      <c r="AR54" s="104"/>
      <c r="AS54" s="105">
        <f>ROUND(SUM(AS55:AS56),2)</f>
        <v>0</v>
      </c>
      <c r="AT54" s="106">
        <f>ROUND(SUM(AT55:AT56),2)</f>
        <v>0</v>
      </c>
      <c r="AU54" s="107">
        <f>ROUND(SUM(AU55:AU56),2)</f>
        <v>0</v>
      </c>
      <c r="AV54" s="107">
        <f>ROUND(SUM(AX54:AY54),2)</f>
        <v>0</v>
      </c>
      <c r="AW54" s="108">
        <f>ROUND(SUM(AW55:AW56),5)</f>
        <v>0</v>
      </c>
      <c r="AX54" s="107">
        <f>ROUND(BB54*L29,2)</f>
        <v>0</v>
      </c>
      <c r="AY54" s="107">
        <f>ROUND(BC54*L30,2)</f>
        <v>0</v>
      </c>
      <c r="AZ54" s="107">
        <f>ROUND(BD54*L29,2)</f>
        <v>0</v>
      </c>
      <c r="BA54" s="107">
        <f>ROUND(BE54*L30,2)</f>
        <v>0</v>
      </c>
      <c r="BB54" s="107">
        <f>ROUND(SUM(BB55:BB56),2)</f>
        <v>0</v>
      </c>
      <c r="BC54" s="107">
        <f>ROUND(SUM(BC55:BC56),2)</f>
        <v>0</v>
      </c>
      <c r="BD54" s="107">
        <f>ROUND(SUM(BD55:BD56),2)</f>
        <v>0</v>
      </c>
      <c r="BE54" s="107">
        <f>ROUND(SUM(BE55:BE56),2)</f>
        <v>0</v>
      </c>
      <c r="BF54" s="109">
        <f>ROUND(SUM(BF55:BF56),2)</f>
        <v>0</v>
      </c>
      <c r="BG54" s="6"/>
      <c r="BS54" s="110" t="s">
        <v>73</v>
      </c>
      <c r="BT54" s="110" t="s">
        <v>74</v>
      </c>
      <c r="BU54" s="111" t="s">
        <v>75</v>
      </c>
      <c r="BV54" s="110" t="s">
        <v>76</v>
      </c>
      <c r="BW54" s="110" t="s">
        <v>6</v>
      </c>
      <c r="BX54" s="110" t="s">
        <v>77</v>
      </c>
      <c r="CL54" s="110" t="s">
        <v>20</v>
      </c>
    </row>
    <row r="55" s="7" customFormat="1" ht="16.5" customHeight="1">
      <c r="A55" s="112" t="s">
        <v>78</v>
      </c>
      <c r="B55" s="113"/>
      <c r="C55" s="114"/>
      <c r="D55" s="115" t="s">
        <v>79</v>
      </c>
      <c r="E55" s="115"/>
      <c r="F55" s="115"/>
      <c r="G55" s="115"/>
      <c r="H55" s="115"/>
      <c r="I55" s="116"/>
      <c r="J55" s="115" t="s">
        <v>80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Elektro'!K32</f>
        <v>0</v>
      </c>
      <c r="AH55" s="116"/>
      <c r="AI55" s="116"/>
      <c r="AJ55" s="116"/>
      <c r="AK55" s="116"/>
      <c r="AL55" s="116"/>
      <c r="AM55" s="116"/>
      <c r="AN55" s="117">
        <f>SUM(AG55,AV55)</f>
        <v>0</v>
      </c>
      <c r="AO55" s="116"/>
      <c r="AP55" s="116"/>
      <c r="AQ55" s="118" t="s">
        <v>81</v>
      </c>
      <c r="AR55" s="119"/>
      <c r="AS55" s="120">
        <f>'01 - Elektro'!K30</f>
        <v>0</v>
      </c>
      <c r="AT55" s="121">
        <f>'01 - Elektro'!K31</f>
        <v>0</v>
      </c>
      <c r="AU55" s="121">
        <v>0</v>
      </c>
      <c r="AV55" s="121">
        <f>ROUND(SUM(AX55:AY55),2)</f>
        <v>0</v>
      </c>
      <c r="AW55" s="122">
        <f>'01 - Elektro'!T83</f>
        <v>0</v>
      </c>
      <c r="AX55" s="121">
        <f>'01 - Elektro'!K35</f>
        <v>0</v>
      </c>
      <c r="AY55" s="121">
        <f>'01 - Elektro'!K36</f>
        <v>0</v>
      </c>
      <c r="AZ55" s="121">
        <f>'01 - Elektro'!K37</f>
        <v>0</v>
      </c>
      <c r="BA55" s="121">
        <f>'01 - Elektro'!K38</f>
        <v>0</v>
      </c>
      <c r="BB55" s="121">
        <f>'01 - Elektro'!F35</f>
        <v>0</v>
      </c>
      <c r="BC55" s="121">
        <f>'01 - Elektro'!F36</f>
        <v>0</v>
      </c>
      <c r="BD55" s="121">
        <f>'01 - Elektro'!F37</f>
        <v>0</v>
      </c>
      <c r="BE55" s="121">
        <f>'01 - Elektro'!F38</f>
        <v>0</v>
      </c>
      <c r="BF55" s="123">
        <f>'01 - Elektro'!F39</f>
        <v>0</v>
      </c>
      <c r="BG55" s="7"/>
      <c r="BT55" s="124" t="s">
        <v>82</v>
      </c>
      <c r="BV55" s="124" t="s">
        <v>76</v>
      </c>
      <c r="BW55" s="124" t="s">
        <v>83</v>
      </c>
      <c r="BX55" s="124" t="s">
        <v>6</v>
      </c>
      <c r="CL55" s="124" t="s">
        <v>20</v>
      </c>
      <c r="CM55" s="124" t="s">
        <v>84</v>
      </c>
    </row>
    <row r="56" s="7" customFormat="1" ht="16.5" customHeight="1">
      <c r="A56" s="112" t="s">
        <v>78</v>
      </c>
      <c r="B56" s="113"/>
      <c r="C56" s="114"/>
      <c r="D56" s="115" t="s">
        <v>85</v>
      </c>
      <c r="E56" s="115"/>
      <c r="F56" s="115"/>
      <c r="G56" s="115"/>
      <c r="H56" s="115"/>
      <c r="I56" s="116"/>
      <c r="J56" s="115" t="s">
        <v>86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'02 - Stavební část'!K32</f>
        <v>0</v>
      </c>
      <c r="AH56" s="116"/>
      <c r="AI56" s="116"/>
      <c r="AJ56" s="116"/>
      <c r="AK56" s="116"/>
      <c r="AL56" s="116"/>
      <c r="AM56" s="116"/>
      <c r="AN56" s="117">
        <f>SUM(AG56,AV56)</f>
        <v>0</v>
      </c>
      <c r="AO56" s="116"/>
      <c r="AP56" s="116"/>
      <c r="AQ56" s="118" t="s">
        <v>81</v>
      </c>
      <c r="AR56" s="119"/>
      <c r="AS56" s="125">
        <f>'02 - Stavební část'!K30</f>
        <v>0</v>
      </c>
      <c r="AT56" s="126">
        <f>'02 - Stavební část'!K31</f>
        <v>0</v>
      </c>
      <c r="AU56" s="126">
        <v>0</v>
      </c>
      <c r="AV56" s="126">
        <f>ROUND(SUM(AX56:AY56),2)</f>
        <v>0</v>
      </c>
      <c r="AW56" s="127">
        <f>'02 - Stavební část'!T87</f>
        <v>0</v>
      </c>
      <c r="AX56" s="126">
        <f>'02 - Stavební část'!K35</f>
        <v>0</v>
      </c>
      <c r="AY56" s="126">
        <f>'02 - Stavební část'!K36</f>
        <v>0</v>
      </c>
      <c r="AZ56" s="126">
        <f>'02 - Stavební část'!K37</f>
        <v>0</v>
      </c>
      <c r="BA56" s="126">
        <f>'02 - Stavební část'!K38</f>
        <v>0</v>
      </c>
      <c r="BB56" s="126">
        <f>'02 - Stavební část'!F35</f>
        <v>0</v>
      </c>
      <c r="BC56" s="126">
        <f>'02 - Stavební část'!F36</f>
        <v>0</v>
      </c>
      <c r="BD56" s="126">
        <f>'02 - Stavební část'!F37</f>
        <v>0</v>
      </c>
      <c r="BE56" s="126">
        <f>'02 - Stavební část'!F38</f>
        <v>0</v>
      </c>
      <c r="BF56" s="128">
        <f>'02 - Stavební část'!F39</f>
        <v>0</v>
      </c>
      <c r="BG56" s="7"/>
      <c r="BT56" s="124" t="s">
        <v>82</v>
      </c>
      <c r="BV56" s="124" t="s">
        <v>76</v>
      </c>
      <c r="BW56" s="124" t="s">
        <v>87</v>
      </c>
      <c r="BX56" s="124" t="s">
        <v>6</v>
      </c>
      <c r="CL56" s="124" t="s">
        <v>20</v>
      </c>
      <c r="CM56" s="124" t="s">
        <v>84</v>
      </c>
    </row>
    <row r="57" s="2" customFormat="1" ht="30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  <c r="BF57" s="38"/>
      <c r="BG57" s="38"/>
    </row>
    <row r="58" s="2" customFormat="1" ht="6.96" customHeight="1">
      <c r="A58" s="38"/>
      <c r="B58" s="59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  <c r="BF58" s="38"/>
      <c r="BG58" s="38"/>
    </row>
  </sheetData>
  <sheetProtection sheet="1" formatColumns="0" formatRows="0" objects="1" scenarios="1" spinCount="100000" saltValue="fTODIhgkYlgD1rEgMuujdqlG9aWMxaudzzag4UVP+qKJd4tgHQmwu4V812Nq4hnNaX992NqYE4JVCph3IkScKw==" hashValue="Q7PRMwd54zhXER9e8hmI9TpsPZS66YCM26zVfKXgirGUDHuQ87zWURHlXxPbjLAGtvxsJzO40o4MmItjo6YHcQ==" algorithmName="SHA-512" password="CC35"/>
  <mergeCells count="46"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G2"/>
  </mergeCells>
  <hyperlinks>
    <hyperlink ref="A55" location="'01 - Elektro'!C2" display="/"/>
    <hyperlink ref="A56" location="'02 - Stavební část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83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20"/>
      <c r="AT3" s="17" t="s">
        <v>84</v>
      </c>
    </row>
    <row r="4" s="1" customFormat="1" ht="24.96" customHeight="1">
      <c r="B4" s="20"/>
      <c r="D4" s="131" t="s">
        <v>88</v>
      </c>
      <c r="M4" s="20"/>
      <c r="N4" s="132" t="s">
        <v>11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33" t="s">
        <v>17</v>
      </c>
      <c r="M6" s="20"/>
    </row>
    <row r="7" s="1" customFormat="1" ht="16.5" customHeight="1">
      <c r="B7" s="20"/>
      <c r="E7" s="134" t="str">
        <f>'Rekapitulace stavby'!K6</f>
        <v>ZŠ A.Jiráska - výdej jídla - elektroinstalace k větrání</v>
      </c>
      <c r="F7" s="133"/>
      <c r="G7" s="133"/>
      <c r="H7" s="133"/>
      <c r="M7" s="20"/>
    </row>
    <row r="8" s="2" customFormat="1" ht="12" customHeight="1">
      <c r="A8" s="38"/>
      <c r="B8" s="44"/>
      <c r="C8" s="38"/>
      <c r="D8" s="133" t="s">
        <v>89</v>
      </c>
      <c r="E8" s="38"/>
      <c r="F8" s="38"/>
      <c r="G8" s="38"/>
      <c r="H8" s="38"/>
      <c r="I8" s="38"/>
      <c r="J8" s="38"/>
      <c r="K8" s="38"/>
      <c r="L8" s="38"/>
      <c r="M8" s="13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6" t="s">
        <v>90</v>
      </c>
      <c r="F9" s="38"/>
      <c r="G9" s="38"/>
      <c r="H9" s="38"/>
      <c r="I9" s="38"/>
      <c r="J9" s="38"/>
      <c r="K9" s="38"/>
      <c r="L9" s="38"/>
      <c r="M9" s="13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13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3" t="s">
        <v>19</v>
      </c>
      <c r="E11" s="38"/>
      <c r="F11" s="137" t="s">
        <v>20</v>
      </c>
      <c r="G11" s="38"/>
      <c r="H11" s="38"/>
      <c r="I11" s="133" t="s">
        <v>21</v>
      </c>
      <c r="J11" s="137" t="s">
        <v>20</v>
      </c>
      <c r="K11" s="38"/>
      <c r="L11" s="38"/>
      <c r="M11" s="13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3" t="s">
        <v>22</v>
      </c>
      <c r="E12" s="38"/>
      <c r="F12" s="137" t="s">
        <v>23</v>
      </c>
      <c r="G12" s="38"/>
      <c r="H12" s="38"/>
      <c r="I12" s="133" t="s">
        <v>24</v>
      </c>
      <c r="J12" s="138" t="str">
        <f>'Rekapitulace stavby'!AN8</f>
        <v>13. 5. 2021</v>
      </c>
      <c r="K12" s="38"/>
      <c r="L12" s="38"/>
      <c r="M12" s="13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13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3" t="s">
        <v>26</v>
      </c>
      <c r="E14" s="38"/>
      <c r="F14" s="38"/>
      <c r="G14" s="38"/>
      <c r="H14" s="38"/>
      <c r="I14" s="133" t="s">
        <v>27</v>
      </c>
      <c r="J14" s="137" t="s">
        <v>20</v>
      </c>
      <c r="K14" s="38"/>
      <c r="L14" s="38"/>
      <c r="M14" s="13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7" t="s">
        <v>28</v>
      </c>
      <c r="F15" s="38"/>
      <c r="G15" s="38"/>
      <c r="H15" s="38"/>
      <c r="I15" s="133" t="s">
        <v>29</v>
      </c>
      <c r="J15" s="137" t="s">
        <v>20</v>
      </c>
      <c r="K15" s="38"/>
      <c r="L15" s="38"/>
      <c r="M15" s="13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13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3" t="s">
        <v>30</v>
      </c>
      <c r="E17" s="38"/>
      <c r="F17" s="38"/>
      <c r="G17" s="38"/>
      <c r="H17" s="38"/>
      <c r="I17" s="133" t="s">
        <v>27</v>
      </c>
      <c r="J17" s="33" t="str">
        <f>'Rekapitulace stavby'!AN13</f>
        <v>Vyplň údaj</v>
      </c>
      <c r="K17" s="38"/>
      <c r="L17" s="38"/>
      <c r="M17" s="13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7"/>
      <c r="G18" s="137"/>
      <c r="H18" s="137"/>
      <c r="I18" s="133" t="s">
        <v>29</v>
      </c>
      <c r="J18" s="33" t="str">
        <f>'Rekapitulace stavby'!AN14</f>
        <v>Vyplň údaj</v>
      </c>
      <c r="K18" s="38"/>
      <c r="L18" s="38"/>
      <c r="M18" s="13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13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3" t="s">
        <v>32</v>
      </c>
      <c r="E20" s="38"/>
      <c r="F20" s="38"/>
      <c r="G20" s="38"/>
      <c r="H20" s="38"/>
      <c r="I20" s="133" t="s">
        <v>27</v>
      </c>
      <c r="J20" s="137" t="str">
        <f>IF('Rekapitulace stavby'!AN16="","",'Rekapitulace stavby'!AN16)</f>
        <v/>
      </c>
      <c r="K20" s="38"/>
      <c r="L20" s="38"/>
      <c r="M20" s="13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7" t="str">
        <f>IF('Rekapitulace stavby'!E17="","",'Rekapitulace stavby'!E17)</f>
        <v xml:space="preserve"> </v>
      </c>
      <c r="F21" s="38"/>
      <c r="G21" s="38"/>
      <c r="H21" s="38"/>
      <c r="I21" s="133" t="s">
        <v>29</v>
      </c>
      <c r="J21" s="137" t="str">
        <f>IF('Rekapitulace stavby'!AN17="","",'Rekapitulace stavby'!AN17)</f>
        <v/>
      </c>
      <c r="K21" s="38"/>
      <c r="L21" s="38"/>
      <c r="M21" s="13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13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3" t="s">
        <v>34</v>
      </c>
      <c r="E23" s="38"/>
      <c r="F23" s="38"/>
      <c r="G23" s="38"/>
      <c r="H23" s="38"/>
      <c r="I23" s="133" t="s">
        <v>27</v>
      </c>
      <c r="J23" s="137" t="s">
        <v>20</v>
      </c>
      <c r="K23" s="38"/>
      <c r="L23" s="38"/>
      <c r="M23" s="13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7" t="s">
        <v>91</v>
      </c>
      <c r="F24" s="38"/>
      <c r="G24" s="38"/>
      <c r="H24" s="38"/>
      <c r="I24" s="133" t="s">
        <v>29</v>
      </c>
      <c r="J24" s="137" t="s">
        <v>20</v>
      </c>
      <c r="K24" s="38"/>
      <c r="L24" s="38"/>
      <c r="M24" s="13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13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3" t="s">
        <v>36</v>
      </c>
      <c r="E26" s="38"/>
      <c r="F26" s="38"/>
      <c r="G26" s="38"/>
      <c r="H26" s="38"/>
      <c r="I26" s="38"/>
      <c r="J26" s="38"/>
      <c r="K26" s="38"/>
      <c r="L26" s="38"/>
      <c r="M26" s="13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9"/>
      <c r="B27" s="140"/>
      <c r="C27" s="139"/>
      <c r="D27" s="139"/>
      <c r="E27" s="141" t="s">
        <v>20</v>
      </c>
      <c r="F27" s="141"/>
      <c r="G27" s="141"/>
      <c r="H27" s="141"/>
      <c r="I27" s="139"/>
      <c r="J27" s="139"/>
      <c r="K27" s="139"/>
      <c r="L27" s="139"/>
      <c r="M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13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143"/>
      <c r="M29" s="13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>
      <c r="A30" s="38"/>
      <c r="B30" s="44"/>
      <c r="C30" s="38"/>
      <c r="D30" s="38"/>
      <c r="E30" s="133" t="s">
        <v>92</v>
      </c>
      <c r="F30" s="38"/>
      <c r="G30" s="38"/>
      <c r="H30" s="38"/>
      <c r="I30" s="38"/>
      <c r="J30" s="38"/>
      <c r="K30" s="144">
        <f>I61</f>
        <v>0</v>
      </c>
      <c r="L30" s="38"/>
      <c r="M30" s="13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33" t="s">
        <v>93</v>
      </c>
      <c r="F31" s="38"/>
      <c r="G31" s="38"/>
      <c r="H31" s="38"/>
      <c r="I31" s="38"/>
      <c r="J31" s="38"/>
      <c r="K31" s="144">
        <f>J61</f>
        <v>0</v>
      </c>
      <c r="L31" s="38"/>
      <c r="M31" s="13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45" t="s">
        <v>38</v>
      </c>
      <c r="E32" s="38"/>
      <c r="F32" s="38"/>
      <c r="G32" s="38"/>
      <c r="H32" s="38"/>
      <c r="I32" s="38"/>
      <c r="J32" s="38"/>
      <c r="K32" s="146">
        <f>ROUND(K83, 2)</f>
        <v>0</v>
      </c>
      <c r="L32" s="38"/>
      <c r="M32" s="13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43"/>
      <c r="E33" s="143"/>
      <c r="F33" s="143"/>
      <c r="G33" s="143"/>
      <c r="H33" s="143"/>
      <c r="I33" s="143"/>
      <c r="J33" s="143"/>
      <c r="K33" s="143"/>
      <c r="L33" s="143"/>
      <c r="M33" s="13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47" t="s">
        <v>40</v>
      </c>
      <c r="G34" s="38"/>
      <c r="H34" s="38"/>
      <c r="I34" s="147" t="s">
        <v>39</v>
      </c>
      <c r="J34" s="38"/>
      <c r="K34" s="147" t="s">
        <v>41</v>
      </c>
      <c r="L34" s="38"/>
      <c r="M34" s="13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48" t="s">
        <v>42</v>
      </c>
      <c r="E35" s="133" t="s">
        <v>43</v>
      </c>
      <c r="F35" s="144">
        <f>ROUND((SUM(BE83:BE127)),  2)</f>
        <v>0</v>
      </c>
      <c r="G35" s="38"/>
      <c r="H35" s="38"/>
      <c r="I35" s="149">
        <v>0.20999999999999999</v>
      </c>
      <c r="J35" s="38"/>
      <c r="K35" s="144">
        <f>ROUND(((SUM(BE83:BE127))*I35),  2)</f>
        <v>0</v>
      </c>
      <c r="L35" s="38"/>
      <c r="M35" s="13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33" t="s">
        <v>44</v>
      </c>
      <c r="F36" s="144">
        <f>ROUND((SUM(BF83:BF127)),  2)</f>
        <v>0</v>
      </c>
      <c r="G36" s="38"/>
      <c r="H36" s="38"/>
      <c r="I36" s="149">
        <v>0.14999999999999999</v>
      </c>
      <c r="J36" s="38"/>
      <c r="K36" s="144">
        <f>ROUND(((SUM(BF83:BF127))*I36),  2)</f>
        <v>0</v>
      </c>
      <c r="L36" s="38"/>
      <c r="M36" s="13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3" t="s">
        <v>45</v>
      </c>
      <c r="F37" s="144">
        <f>ROUND((SUM(BG83:BG127)),  2)</f>
        <v>0</v>
      </c>
      <c r="G37" s="38"/>
      <c r="H37" s="38"/>
      <c r="I37" s="149">
        <v>0.20999999999999999</v>
      </c>
      <c r="J37" s="38"/>
      <c r="K37" s="144">
        <f>0</f>
        <v>0</v>
      </c>
      <c r="L37" s="38"/>
      <c r="M37" s="13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33" t="s">
        <v>46</v>
      </c>
      <c r="F38" s="144">
        <f>ROUND((SUM(BH83:BH127)),  2)</f>
        <v>0</v>
      </c>
      <c r="G38" s="38"/>
      <c r="H38" s="38"/>
      <c r="I38" s="149">
        <v>0.14999999999999999</v>
      </c>
      <c r="J38" s="38"/>
      <c r="K38" s="144">
        <f>0</f>
        <v>0</v>
      </c>
      <c r="L38" s="38"/>
      <c r="M38" s="13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33" t="s">
        <v>47</v>
      </c>
      <c r="F39" s="144">
        <f>ROUND((SUM(BI83:BI127)),  2)</f>
        <v>0</v>
      </c>
      <c r="G39" s="38"/>
      <c r="H39" s="38"/>
      <c r="I39" s="149">
        <v>0</v>
      </c>
      <c r="J39" s="38"/>
      <c r="K39" s="144">
        <f>0</f>
        <v>0</v>
      </c>
      <c r="L39" s="38"/>
      <c r="M39" s="13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13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0"/>
      <c r="D41" s="151" t="s">
        <v>48</v>
      </c>
      <c r="E41" s="152"/>
      <c r="F41" s="152"/>
      <c r="G41" s="153" t="s">
        <v>49</v>
      </c>
      <c r="H41" s="154" t="s">
        <v>50</v>
      </c>
      <c r="I41" s="152"/>
      <c r="J41" s="152"/>
      <c r="K41" s="155">
        <f>SUM(K32:K39)</f>
        <v>0</v>
      </c>
      <c r="L41" s="156"/>
      <c r="M41" s="13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57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3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59"/>
      <c r="C46" s="160"/>
      <c r="D46" s="160"/>
      <c r="E46" s="160"/>
      <c r="F46" s="160"/>
      <c r="G46" s="160"/>
      <c r="H46" s="160"/>
      <c r="I46" s="160"/>
      <c r="J46" s="160"/>
      <c r="K46" s="160"/>
      <c r="L46" s="160"/>
      <c r="M46" s="13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94</v>
      </c>
      <c r="D47" s="40"/>
      <c r="E47" s="40"/>
      <c r="F47" s="40"/>
      <c r="G47" s="40"/>
      <c r="H47" s="40"/>
      <c r="I47" s="40"/>
      <c r="J47" s="40"/>
      <c r="K47" s="40"/>
      <c r="L47" s="40"/>
      <c r="M47" s="13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13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17</v>
      </c>
      <c r="D49" s="40"/>
      <c r="E49" s="40"/>
      <c r="F49" s="40"/>
      <c r="G49" s="40"/>
      <c r="H49" s="40"/>
      <c r="I49" s="40"/>
      <c r="J49" s="40"/>
      <c r="K49" s="40"/>
      <c r="L49" s="40"/>
      <c r="M49" s="13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1" t="str">
        <f>E7</f>
        <v>ZŠ A.Jiráska - výdej jídla - elektroinstalace k větrání</v>
      </c>
      <c r="F50" s="32"/>
      <c r="G50" s="32"/>
      <c r="H50" s="32"/>
      <c r="I50" s="40"/>
      <c r="J50" s="40"/>
      <c r="K50" s="40"/>
      <c r="L50" s="40"/>
      <c r="M50" s="13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89</v>
      </c>
      <c r="D51" s="40"/>
      <c r="E51" s="40"/>
      <c r="F51" s="40"/>
      <c r="G51" s="40"/>
      <c r="H51" s="40"/>
      <c r="I51" s="40"/>
      <c r="J51" s="40"/>
      <c r="K51" s="40"/>
      <c r="L51" s="40"/>
      <c r="M51" s="135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6.5" customHeight="1">
      <c r="A52" s="38"/>
      <c r="B52" s="39"/>
      <c r="C52" s="40"/>
      <c r="D52" s="40"/>
      <c r="E52" s="69" t="str">
        <f>E9</f>
        <v>01 - Elektro</v>
      </c>
      <c r="F52" s="40"/>
      <c r="G52" s="40"/>
      <c r="H52" s="40"/>
      <c r="I52" s="40"/>
      <c r="J52" s="40"/>
      <c r="K52" s="40"/>
      <c r="L52" s="40"/>
      <c r="M52" s="13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13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2" customHeight="1">
      <c r="A54" s="38"/>
      <c r="B54" s="39"/>
      <c r="C54" s="32" t="s">
        <v>22</v>
      </c>
      <c r="D54" s="40"/>
      <c r="E54" s="40"/>
      <c r="F54" s="27" t="str">
        <f>F12</f>
        <v>ZŠ A.Jiráska č.p.80 Lanškroun</v>
      </c>
      <c r="G54" s="40"/>
      <c r="H54" s="40"/>
      <c r="I54" s="32" t="s">
        <v>24</v>
      </c>
      <c r="J54" s="72" t="str">
        <f>IF(J12="","",J12)</f>
        <v>13. 5. 2021</v>
      </c>
      <c r="K54" s="40"/>
      <c r="L54" s="40"/>
      <c r="M54" s="13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13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5.15" customHeight="1">
      <c r="A56" s="38"/>
      <c r="B56" s="39"/>
      <c r="C56" s="32" t="s">
        <v>26</v>
      </c>
      <c r="D56" s="40"/>
      <c r="E56" s="40"/>
      <c r="F56" s="27" t="str">
        <f>E15</f>
        <v>Město Lanškroun</v>
      </c>
      <c r="G56" s="40"/>
      <c r="H56" s="40"/>
      <c r="I56" s="32" t="s">
        <v>32</v>
      </c>
      <c r="J56" s="36" t="str">
        <f>E21</f>
        <v xml:space="preserve"> </v>
      </c>
      <c r="K56" s="40"/>
      <c r="L56" s="40"/>
      <c r="M56" s="13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15.15" customHeight="1">
      <c r="A57" s="38"/>
      <c r="B57" s="39"/>
      <c r="C57" s="32" t="s">
        <v>30</v>
      </c>
      <c r="D57" s="40"/>
      <c r="E57" s="40"/>
      <c r="F57" s="27" t="str">
        <f>IF(E18="","",E18)</f>
        <v>Vyplň údaj</v>
      </c>
      <c r="G57" s="40"/>
      <c r="H57" s="40"/>
      <c r="I57" s="32" t="s">
        <v>34</v>
      </c>
      <c r="J57" s="36" t="str">
        <f>E24</f>
        <v>Petr Kovář</v>
      </c>
      <c r="K57" s="40"/>
      <c r="L57" s="40"/>
      <c r="M57" s="13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13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9.28" customHeight="1">
      <c r="A59" s="38"/>
      <c r="B59" s="39"/>
      <c r="C59" s="162" t="s">
        <v>95</v>
      </c>
      <c r="D59" s="163"/>
      <c r="E59" s="163"/>
      <c r="F59" s="163"/>
      <c r="G59" s="163"/>
      <c r="H59" s="163"/>
      <c r="I59" s="164" t="s">
        <v>96</v>
      </c>
      <c r="J59" s="164" t="s">
        <v>97</v>
      </c>
      <c r="K59" s="164" t="s">
        <v>98</v>
      </c>
      <c r="L59" s="163"/>
      <c r="M59" s="13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13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2.8" customHeight="1">
      <c r="A61" s="38"/>
      <c r="B61" s="39"/>
      <c r="C61" s="165" t="s">
        <v>72</v>
      </c>
      <c r="D61" s="40"/>
      <c r="E61" s="40"/>
      <c r="F61" s="40"/>
      <c r="G61" s="40"/>
      <c r="H61" s="40"/>
      <c r="I61" s="102">
        <f>Q83</f>
        <v>0</v>
      </c>
      <c r="J61" s="102">
        <f>R83</f>
        <v>0</v>
      </c>
      <c r="K61" s="102">
        <f>K83</f>
        <v>0</v>
      </c>
      <c r="L61" s="40"/>
      <c r="M61" s="13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U61" s="17" t="s">
        <v>99</v>
      </c>
    </row>
    <row r="62" s="9" customFormat="1" ht="24.96" customHeight="1">
      <c r="A62" s="9"/>
      <c r="B62" s="166"/>
      <c r="C62" s="167"/>
      <c r="D62" s="168" t="s">
        <v>100</v>
      </c>
      <c r="E62" s="169"/>
      <c r="F62" s="169"/>
      <c r="G62" s="169"/>
      <c r="H62" s="169"/>
      <c r="I62" s="170">
        <f>Q102</f>
        <v>0</v>
      </c>
      <c r="J62" s="170">
        <f>R102</f>
        <v>0</v>
      </c>
      <c r="K62" s="170">
        <f>K102</f>
        <v>0</v>
      </c>
      <c r="L62" s="167"/>
      <c r="M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6"/>
      <c r="C63" s="167"/>
      <c r="D63" s="168" t="s">
        <v>101</v>
      </c>
      <c r="E63" s="169"/>
      <c r="F63" s="169"/>
      <c r="G63" s="169"/>
      <c r="H63" s="169"/>
      <c r="I63" s="170">
        <f>Q103</f>
        <v>0</v>
      </c>
      <c r="J63" s="170">
        <f>R103</f>
        <v>0</v>
      </c>
      <c r="K63" s="170">
        <f>K103</f>
        <v>0</v>
      </c>
      <c r="L63" s="167"/>
      <c r="M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135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13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135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102</v>
      </c>
      <c r="D70" s="40"/>
      <c r="E70" s="40"/>
      <c r="F70" s="40"/>
      <c r="G70" s="40"/>
      <c r="H70" s="40"/>
      <c r="I70" s="40"/>
      <c r="J70" s="40"/>
      <c r="K70" s="40"/>
      <c r="L70" s="40"/>
      <c r="M70" s="135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135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17</v>
      </c>
      <c r="D72" s="40"/>
      <c r="E72" s="40"/>
      <c r="F72" s="40"/>
      <c r="G72" s="40"/>
      <c r="H72" s="40"/>
      <c r="I72" s="40"/>
      <c r="J72" s="40"/>
      <c r="K72" s="40"/>
      <c r="L72" s="40"/>
      <c r="M72" s="135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1" t="str">
        <f>E7</f>
        <v>ZŠ A.Jiráska - výdej jídla - elektroinstalace k větrání</v>
      </c>
      <c r="F73" s="32"/>
      <c r="G73" s="32"/>
      <c r="H73" s="32"/>
      <c r="I73" s="40"/>
      <c r="J73" s="40"/>
      <c r="K73" s="40"/>
      <c r="L73" s="40"/>
      <c r="M73" s="13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89</v>
      </c>
      <c r="D74" s="40"/>
      <c r="E74" s="40"/>
      <c r="F74" s="40"/>
      <c r="G74" s="40"/>
      <c r="H74" s="40"/>
      <c r="I74" s="40"/>
      <c r="J74" s="40"/>
      <c r="K74" s="40"/>
      <c r="L74" s="40"/>
      <c r="M74" s="13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01 - Elektro</v>
      </c>
      <c r="F75" s="40"/>
      <c r="G75" s="40"/>
      <c r="H75" s="40"/>
      <c r="I75" s="40"/>
      <c r="J75" s="40"/>
      <c r="K75" s="40"/>
      <c r="L75" s="40"/>
      <c r="M75" s="13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13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22</v>
      </c>
      <c r="D77" s="40"/>
      <c r="E77" s="40"/>
      <c r="F77" s="27" t="str">
        <f>F12</f>
        <v>ZŠ A.Jiráska č.p.80 Lanškroun</v>
      </c>
      <c r="G77" s="40"/>
      <c r="H77" s="40"/>
      <c r="I77" s="32" t="s">
        <v>24</v>
      </c>
      <c r="J77" s="72" t="str">
        <f>IF(J12="","",J12)</f>
        <v>13. 5. 2021</v>
      </c>
      <c r="K77" s="40"/>
      <c r="L77" s="40"/>
      <c r="M77" s="13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13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26</v>
      </c>
      <c r="D79" s="40"/>
      <c r="E79" s="40"/>
      <c r="F79" s="27" t="str">
        <f>E15</f>
        <v>Město Lanškroun</v>
      </c>
      <c r="G79" s="40"/>
      <c r="H79" s="40"/>
      <c r="I79" s="32" t="s">
        <v>32</v>
      </c>
      <c r="J79" s="36" t="str">
        <f>E21</f>
        <v xml:space="preserve"> </v>
      </c>
      <c r="K79" s="40"/>
      <c r="L79" s="40"/>
      <c r="M79" s="13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30</v>
      </c>
      <c r="D80" s="40"/>
      <c r="E80" s="40"/>
      <c r="F80" s="27" t="str">
        <f>IF(E18="","",E18)</f>
        <v>Vyplň údaj</v>
      </c>
      <c r="G80" s="40"/>
      <c r="H80" s="40"/>
      <c r="I80" s="32" t="s">
        <v>34</v>
      </c>
      <c r="J80" s="36" t="str">
        <f>E24</f>
        <v>Petr Kovář</v>
      </c>
      <c r="K80" s="40"/>
      <c r="L80" s="40"/>
      <c r="M80" s="13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13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0" customFormat="1" ht="29.28" customHeight="1">
      <c r="A82" s="172"/>
      <c r="B82" s="173"/>
      <c r="C82" s="174" t="s">
        <v>103</v>
      </c>
      <c r="D82" s="175" t="s">
        <v>57</v>
      </c>
      <c r="E82" s="175" t="s">
        <v>53</v>
      </c>
      <c r="F82" s="175" t="s">
        <v>54</v>
      </c>
      <c r="G82" s="175" t="s">
        <v>104</v>
      </c>
      <c r="H82" s="175" t="s">
        <v>105</v>
      </c>
      <c r="I82" s="175" t="s">
        <v>106</v>
      </c>
      <c r="J82" s="175" t="s">
        <v>107</v>
      </c>
      <c r="K82" s="175" t="s">
        <v>98</v>
      </c>
      <c r="L82" s="176" t="s">
        <v>108</v>
      </c>
      <c r="M82" s="177"/>
      <c r="N82" s="92" t="s">
        <v>20</v>
      </c>
      <c r="O82" s="93" t="s">
        <v>42</v>
      </c>
      <c r="P82" s="93" t="s">
        <v>109</v>
      </c>
      <c r="Q82" s="93" t="s">
        <v>110</v>
      </c>
      <c r="R82" s="93" t="s">
        <v>111</v>
      </c>
      <c r="S82" s="93" t="s">
        <v>112</v>
      </c>
      <c r="T82" s="93" t="s">
        <v>113</v>
      </c>
      <c r="U82" s="93" t="s">
        <v>114</v>
      </c>
      <c r="V82" s="93" t="s">
        <v>115</v>
      </c>
      <c r="W82" s="93" t="s">
        <v>116</v>
      </c>
      <c r="X82" s="94" t="s">
        <v>117</v>
      </c>
      <c r="Y82" s="172"/>
      <c r="Z82" s="172"/>
      <c r="AA82" s="172"/>
      <c r="AB82" s="172"/>
      <c r="AC82" s="172"/>
      <c r="AD82" s="172"/>
      <c r="AE82" s="172"/>
    </row>
    <row r="83" s="2" customFormat="1" ht="22.8" customHeight="1">
      <c r="A83" s="38"/>
      <c r="B83" s="39"/>
      <c r="C83" s="99" t="s">
        <v>118</v>
      </c>
      <c r="D83" s="40"/>
      <c r="E83" s="40"/>
      <c r="F83" s="40"/>
      <c r="G83" s="40"/>
      <c r="H83" s="40"/>
      <c r="I83" s="40"/>
      <c r="J83" s="40"/>
      <c r="K83" s="178">
        <f>BK83</f>
        <v>0</v>
      </c>
      <c r="L83" s="40"/>
      <c r="M83" s="44"/>
      <c r="N83" s="95"/>
      <c r="O83" s="179"/>
      <c r="P83" s="96"/>
      <c r="Q83" s="180">
        <f>Q84+SUM(Q85:Q103)</f>
        <v>0</v>
      </c>
      <c r="R83" s="180">
        <f>R84+SUM(R85:R103)</f>
        <v>0</v>
      </c>
      <c r="S83" s="96"/>
      <c r="T83" s="181">
        <f>T84+SUM(T85:T103)</f>
        <v>0</v>
      </c>
      <c r="U83" s="96"/>
      <c r="V83" s="181">
        <f>V84+SUM(V85:V103)</f>
        <v>0.020729999999999998</v>
      </c>
      <c r="W83" s="96"/>
      <c r="X83" s="182">
        <f>X84+SUM(X85:X103)</f>
        <v>0.056000000000000001</v>
      </c>
      <c r="Y83" s="38"/>
      <c r="Z83" s="38"/>
      <c r="AA83" s="38"/>
      <c r="AB83" s="38"/>
      <c r="AC83" s="38"/>
      <c r="AD83" s="38"/>
      <c r="AE83" s="38"/>
      <c r="AT83" s="17" t="s">
        <v>73</v>
      </c>
      <c r="AU83" s="17" t="s">
        <v>99</v>
      </c>
      <c r="BK83" s="183">
        <f>BK84+SUM(BK85:BK103)</f>
        <v>0</v>
      </c>
    </row>
    <row r="84" s="2" customFormat="1" ht="24.15" customHeight="1">
      <c r="A84" s="38"/>
      <c r="B84" s="39"/>
      <c r="C84" s="184" t="s">
        <v>82</v>
      </c>
      <c r="D84" s="184" t="s">
        <v>119</v>
      </c>
      <c r="E84" s="185" t="s">
        <v>120</v>
      </c>
      <c r="F84" s="186" t="s">
        <v>121</v>
      </c>
      <c r="G84" s="187" t="s">
        <v>122</v>
      </c>
      <c r="H84" s="188">
        <v>40</v>
      </c>
      <c r="I84" s="189"/>
      <c r="J84" s="190"/>
      <c r="K84" s="191">
        <f>ROUND(P84*H84,2)</f>
        <v>0</v>
      </c>
      <c r="L84" s="186" t="s">
        <v>123</v>
      </c>
      <c r="M84" s="192"/>
      <c r="N84" s="193" t="s">
        <v>20</v>
      </c>
      <c r="O84" s="194" t="s">
        <v>43</v>
      </c>
      <c r="P84" s="195">
        <f>I84+J84</f>
        <v>0</v>
      </c>
      <c r="Q84" s="195">
        <f>ROUND(I84*H84,2)</f>
        <v>0</v>
      </c>
      <c r="R84" s="195">
        <f>ROUND(J84*H84,2)</f>
        <v>0</v>
      </c>
      <c r="S84" s="84"/>
      <c r="T84" s="196">
        <f>S84*H84</f>
        <v>0</v>
      </c>
      <c r="U84" s="196">
        <v>0.00025000000000000001</v>
      </c>
      <c r="V84" s="196">
        <f>U84*H84</f>
        <v>0.01</v>
      </c>
      <c r="W84" s="196">
        <v>0</v>
      </c>
      <c r="X84" s="197">
        <f>W84*H84</f>
        <v>0</v>
      </c>
      <c r="Y84" s="38"/>
      <c r="Z84" s="38"/>
      <c r="AA84" s="38"/>
      <c r="AB84" s="38"/>
      <c r="AC84" s="38"/>
      <c r="AD84" s="38"/>
      <c r="AE84" s="38"/>
      <c r="AR84" s="198" t="s">
        <v>124</v>
      </c>
      <c r="AT84" s="198" t="s">
        <v>119</v>
      </c>
      <c r="AU84" s="198" t="s">
        <v>74</v>
      </c>
      <c r="AY84" s="17" t="s">
        <v>125</v>
      </c>
      <c r="BE84" s="199">
        <f>IF(O84="základní",K84,0)</f>
        <v>0</v>
      </c>
      <c r="BF84" s="199">
        <f>IF(O84="snížená",K84,0)</f>
        <v>0</v>
      </c>
      <c r="BG84" s="199">
        <f>IF(O84="zákl. přenesená",K84,0)</f>
        <v>0</v>
      </c>
      <c r="BH84" s="199">
        <f>IF(O84="sníž. přenesená",K84,0)</f>
        <v>0</v>
      </c>
      <c r="BI84" s="199">
        <f>IF(O84="nulová",K84,0)</f>
        <v>0</v>
      </c>
      <c r="BJ84" s="17" t="s">
        <v>82</v>
      </c>
      <c r="BK84" s="199">
        <f>ROUND(P84*H84,2)</f>
        <v>0</v>
      </c>
      <c r="BL84" s="17" t="s">
        <v>126</v>
      </c>
      <c r="BM84" s="198" t="s">
        <v>127</v>
      </c>
    </row>
    <row r="85" s="2" customFormat="1">
      <c r="A85" s="38"/>
      <c r="B85" s="39"/>
      <c r="C85" s="40"/>
      <c r="D85" s="200" t="s">
        <v>128</v>
      </c>
      <c r="E85" s="40"/>
      <c r="F85" s="201" t="s">
        <v>121</v>
      </c>
      <c r="G85" s="40"/>
      <c r="H85" s="40"/>
      <c r="I85" s="202"/>
      <c r="J85" s="202"/>
      <c r="K85" s="40"/>
      <c r="L85" s="40"/>
      <c r="M85" s="44"/>
      <c r="N85" s="203"/>
      <c r="O85" s="204"/>
      <c r="P85" s="84"/>
      <c r="Q85" s="84"/>
      <c r="R85" s="84"/>
      <c r="S85" s="84"/>
      <c r="T85" s="84"/>
      <c r="U85" s="84"/>
      <c r="V85" s="84"/>
      <c r="W85" s="84"/>
      <c r="X85" s="85"/>
      <c r="Y85" s="38"/>
      <c r="Z85" s="38"/>
      <c r="AA85" s="38"/>
      <c r="AB85" s="38"/>
      <c r="AC85" s="38"/>
      <c r="AD85" s="38"/>
      <c r="AE85" s="38"/>
      <c r="AT85" s="17" t="s">
        <v>128</v>
      </c>
      <c r="AU85" s="17" t="s">
        <v>74</v>
      </c>
    </row>
    <row r="86" s="2" customFormat="1" ht="24.15" customHeight="1">
      <c r="A86" s="38"/>
      <c r="B86" s="39"/>
      <c r="C86" s="184" t="s">
        <v>84</v>
      </c>
      <c r="D86" s="184" t="s">
        <v>119</v>
      </c>
      <c r="E86" s="185" t="s">
        <v>129</v>
      </c>
      <c r="F86" s="186" t="s">
        <v>130</v>
      </c>
      <c r="G86" s="187" t="s">
        <v>122</v>
      </c>
      <c r="H86" s="188">
        <v>18</v>
      </c>
      <c r="I86" s="189"/>
      <c r="J86" s="190"/>
      <c r="K86" s="191">
        <f>ROUND(P86*H86,2)</f>
        <v>0</v>
      </c>
      <c r="L86" s="186" t="s">
        <v>123</v>
      </c>
      <c r="M86" s="192"/>
      <c r="N86" s="193" t="s">
        <v>20</v>
      </c>
      <c r="O86" s="194" t="s">
        <v>43</v>
      </c>
      <c r="P86" s="195">
        <f>I86+J86</f>
        <v>0</v>
      </c>
      <c r="Q86" s="195">
        <f>ROUND(I86*H86,2)</f>
        <v>0</v>
      </c>
      <c r="R86" s="195">
        <f>ROUND(J86*H86,2)</f>
        <v>0</v>
      </c>
      <c r="S86" s="84"/>
      <c r="T86" s="196">
        <f>S86*H86</f>
        <v>0</v>
      </c>
      <c r="U86" s="196">
        <v>0.00038999999999999999</v>
      </c>
      <c r="V86" s="196">
        <f>U86*H86</f>
        <v>0.0070200000000000002</v>
      </c>
      <c r="W86" s="196">
        <v>0</v>
      </c>
      <c r="X86" s="197">
        <f>W86*H86</f>
        <v>0</v>
      </c>
      <c r="Y86" s="38"/>
      <c r="Z86" s="38"/>
      <c r="AA86" s="38"/>
      <c r="AB86" s="38"/>
      <c r="AC86" s="38"/>
      <c r="AD86" s="38"/>
      <c r="AE86" s="38"/>
      <c r="AR86" s="198" t="s">
        <v>124</v>
      </c>
      <c r="AT86" s="198" t="s">
        <v>119</v>
      </c>
      <c r="AU86" s="198" t="s">
        <v>74</v>
      </c>
      <c r="AY86" s="17" t="s">
        <v>125</v>
      </c>
      <c r="BE86" s="199">
        <f>IF(O86="základní",K86,0)</f>
        <v>0</v>
      </c>
      <c r="BF86" s="199">
        <f>IF(O86="snížená",K86,0)</f>
        <v>0</v>
      </c>
      <c r="BG86" s="199">
        <f>IF(O86="zákl. přenesená",K86,0)</f>
        <v>0</v>
      </c>
      <c r="BH86" s="199">
        <f>IF(O86="sníž. přenesená",K86,0)</f>
        <v>0</v>
      </c>
      <c r="BI86" s="199">
        <f>IF(O86="nulová",K86,0)</f>
        <v>0</v>
      </c>
      <c r="BJ86" s="17" t="s">
        <v>82</v>
      </c>
      <c r="BK86" s="199">
        <f>ROUND(P86*H86,2)</f>
        <v>0</v>
      </c>
      <c r="BL86" s="17" t="s">
        <v>126</v>
      </c>
      <c r="BM86" s="198" t="s">
        <v>131</v>
      </c>
    </row>
    <row r="87" s="2" customFormat="1">
      <c r="A87" s="38"/>
      <c r="B87" s="39"/>
      <c r="C87" s="40"/>
      <c r="D87" s="200" t="s">
        <v>128</v>
      </c>
      <c r="E87" s="40"/>
      <c r="F87" s="201" t="s">
        <v>130</v>
      </c>
      <c r="G87" s="40"/>
      <c r="H87" s="40"/>
      <c r="I87" s="202"/>
      <c r="J87" s="202"/>
      <c r="K87" s="40"/>
      <c r="L87" s="40"/>
      <c r="M87" s="44"/>
      <c r="N87" s="203"/>
      <c r="O87" s="204"/>
      <c r="P87" s="84"/>
      <c r="Q87" s="84"/>
      <c r="R87" s="84"/>
      <c r="S87" s="84"/>
      <c r="T87" s="84"/>
      <c r="U87" s="84"/>
      <c r="V87" s="84"/>
      <c r="W87" s="84"/>
      <c r="X87" s="85"/>
      <c r="Y87" s="38"/>
      <c r="Z87" s="38"/>
      <c r="AA87" s="38"/>
      <c r="AB87" s="38"/>
      <c r="AC87" s="38"/>
      <c r="AD87" s="38"/>
      <c r="AE87" s="38"/>
      <c r="AT87" s="17" t="s">
        <v>128</v>
      </c>
      <c r="AU87" s="17" t="s">
        <v>74</v>
      </c>
    </row>
    <row r="88" s="2" customFormat="1" ht="24.15" customHeight="1">
      <c r="A88" s="38"/>
      <c r="B88" s="39"/>
      <c r="C88" s="184" t="s">
        <v>132</v>
      </c>
      <c r="D88" s="184" t="s">
        <v>119</v>
      </c>
      <c r="E88" s="185" t="s">
        <v>133</v>
      </c>
      <c r="F88" s="186" t="s">
        <v>134</v>
      </c>
      <c r="G88" s="187" t="s">
        <v>122</v>
      </c>
      <c r="H88" s="188">
        <v>15</v>
      </c>
      <c r="I88" s="189"/>
      <c r="J88" s="190"/>
      <c r="K88" s="191">
        <f>ROUND(P88*H88,2)</f>
        <v>0</v>
      </c>
      <c r="L88" s="186" t="s">
        <v>123</v>
      </c>
      <c r="M88" s="192"/>
      <c r="N88" s="193" t="s">
        <v>20</v>
      </c>
      <c r="O88" s="194" t="s">
        <v>43</v>
      </c>
      <c r="P88" s="195">
        <f>I88+J88</f>
        <v>0</v>
      </c>
      <c r="Q88" s="195">
        <f>ROUND(I88*H88,2)</f>
        <v>0</v>
      </c>
      <c r="R88" s="195">
        <f>ROUND(J88*H88,2)</f>
        <v>0</v>
      </c>
      <c r="S88" s="84"/>
      <c r="T88" s="196">
        <f>S88*H88</f>
        <v>0</v>
      </c>
      <c r="U88" s="196">
        <v>8.0000000000000007E-05</v>
      </c>
      <c r="V88" s="196">
        <f>U88*H88</f>
        <v>0.0012000000000000001</v>
      </c>
      <c r="W88" s="196">
        <v>0</v>
      </c>
      <c r="X88" s="197">
        <f>W88*H88</f>
        <v>0</v>
      </c>
      <c r="Y88" s="38"/>
      <c r="Z88" s="38"/>
      <c r="AA88" s="38"/>
      <c r="AB88" s="38"/>
      <c r="AC88" s="38"/>
      <c r="AD88" s="38"/>
      <c r="AE88" s="38"/>
      <c r="AR88" s="198" t="s">
        <v>124</v>
      </c>
      <c r="AT88" s="198" t="s">
        <v>119</v>
      </c>
      <c r="AU88" s="198" t="s">
        <v>74</v>
      </c>
      <c r="AY88" s="17" t="s">
        <v>125</v>
      </c>
      <c r="BE88" s="199">
        <f>IF(O88="základní",K88,0)</f>
        <v>0</v>
      </c>
      <c r="BF88" s="199">
        <f>IF(O88="snížená",K88,0)</f>
        <v>0</v>
      </c>
      <c r="BG88" s="199">
        <f>IF(O88="zákl. přenesená",K88,0)</f>
        <v>0</v>
      </c>
      <c r="BH88" s="199">
        <f>IF(O88="sníž. přenesená",K88,0)</f>
        <v>0</v>
      </c>
      <c r="BI88" s="199">
        <f>IF(O88="nulová",K88,0)</f>
        <v>0</v>
      </c>
      <c r="BJ88" s="17" t="s">
        <v>82</v>
      </c>
      <c r="BK88" s="199">
        <f>ROUND(P88*H88,2)</f>
        <v>0</v>
      </c>
      <c r="BL88" s="17" t="s">
        <v>126</v>
      </c>
      <c r="BM88" s="198" t="s">
        <v>135</v>
      </c>
    </row>
    <row r="89" s="2" customFormat="1">
      <c r="A89" s="38"/>
      <c r="B89" s="39"/>
      <c r="C89" s="40"/>
      <c r="D89" s="200" t="s">
        <v>128</v>
      </c>
      <c r="E89" s="40"/>
      <c r="F89" s="201" t="s">
        <v>134</v>
      </c>
      <c r="G89" s="40"/>
      <c r="H89" s="40"/>
      <c r="I89" s="202"/>
      <c r="J89" s="202"/>
      <c r="K89" s="40"/>
      <c r="L89" s="40"/>
      <c r="M89" s="44"/>
      <c r="N89" s="203"/>
      <c r="O89" s="204"/>
      <c r="P89" s="84"/>
      <c r="Q89" s="84"/>
      <c r="R89" s="84"/>
      <c r="S89" s="84"/>
      <c r="T89" s="84"/>
      <c r="U89" s="84"/>
      <c r="V89" s="84"/>
      <c r="W89" s="84"/>
      <c r="X89" s="85"/>
      <c r="Y89" s="38"/>
      <c r="Z89" s="38"/>
      <c r="AA89" s="38"/>
      <c r="AB89" s="38"/>
      <c r="AC89" s="38"/>
      <c r="AD89" s="38"/>
      <c r="AE89" s="38"/>
      <c r="AT89" s="17" t="s">
        <v>128</v>
      </c>
      <c r="AU89" s="17" t="s">
        <v>74</v>
      </c>
    </row>
    <row r="90" s="2" customFormat="1">
      <c r="A90" s="38"/>
      <c r="B90" s="39"/>
      <c r="C90" s="184" t="s">
        <v>126</v>
      </c>
      <c r="D90" s="184" t="s">
        <v>119</v>
      </c>
      <c r="E90" s="185" t="s">
        <v>136</v>
      </c>
      <c r="F90" s="186" t="s">
        <v>137</v>
      </c>
      <c r="G90" s="187" t="s">
        <v>122</v>
      </c>
      <c r="H90" s="188">
        <v>15</v>
      </c>
      <c r="I90" s="189"/>
      <c r="J90" s="190"/>
      <c r="K90" s="191">
        <f>ROUND(P90*H90,2)</f>
        <v>0</v>
      </c>
      <c r="L90" s="186" t="s">
        <v>123</v>
      </c>
      <c r="M90" s="192"/>
      <c r="N90" s="193" t="s">
        <v>20</v>
      </c>
      <c r="O90" s="194" t="s">
        <v>43</v>
      </c>
      <c r="P90" s="195">
        <f>I90+J90</f>
        <v>0</v>
      </c>
      <c r="Q90" s="195">
        <f>ROUND(I90*H90,2)</f>
        <v>0</v>
      </c>
      <c r="R90" s="195">
        <f>ROUND(J90*H90,2)</f>
        <v>0</v>
      </c>
      <c r="S90" s="84"/>
      <c r="T90" s="196">
        <f>S90*H90</f>
        <v>0</v>
      </c>
      <c r="U90" s="196">
        <v>6.0000000000000002E-05</v>
      </c>
      <c r="V90" s="196">
        <f>U90*H90</f>
        <v>0.00089999999999999998</v>
      </c>
      <c r="W90" s="196">
        <v>0</v>
      </c>
      <c r="X90" s="197">
        <f>W90*H90</f>
        <v>0</v>
      </c>
      <c r="Y90" s="38"/>
      <c r="Z90" s="38"/>
      <c r="AA90" s="38"/>
      <c r="AB90" s="38"/>
      <c r="AC90" s="38"/>
      <c r="AD90" s="38"/>
      <c r="AE90" s="38"/>
      <c r="AR90" s="198" t="s">
        <v>138</v>
      </c>
      <c r="AT90" s="198" t="s">
        <v>119</v>
      </c>
      <c r="AU90" s="198" t="s">
        <v>74</v>
      </c>
      <c r="AY90" s="17" t="s">
        <v>125</v>
      </c>
      <c r="BE90" s="199">
        <f>IF(O90="základní",K90,0)</f>
        <v>0</v>
      </c>
      <c r="BF90" s="199">
        <f>IF(O90="snížená",K90,0)</f>
        <v>0</v>
      </c>
      <c r="BG90" s="199">
        <f>IF(O90="zákl. přenesená",K90,0)</f>
        <v>0</v>
      </c>
      <c r="BH90" s="199">
        <f>IF(O90="sníž. přenesená",K90,0)</f>
        <v>0</v>
      </c>
      <c r="BI90" s="199">
        <f>IF(O90="nulová",K90,0)</f>
        <v>0</v>
      </c>
      <c r="BJ90" s="17" t="s">
        <v>82</v>
      </c>
      <c r="BK90" s="199">
        <f>ROUND(P90*H90,2)</f>
        <v>0</v>
      </c>
      <c r="BL90" s="17" t="s">
        <v>138</v>
      </c>
      <c r="BM90" s="198" t="s">
        <v>139</v>
      </c>
    </row>
    <row r="91" s="2" customFormat="1">
      <c r="A91" s="38"/>
      <c r="B91" s="39"/>
      <c r="C91" s="40"/>
      <c r="D91" s="200" t="s">
        <v>128</v>
      </c>
      <c r="E91" s="40"/>
      <c r="F91" s="201" t="s">
        <v>137</v>
      </c>
      <c r="G91" s="40"/>
      <c r="H91" s="40"/>
      <c r="I91" s="202"/>
      <c r="J91" s="202"/>
      <c r="K91" s="40"/>
      <c r="L91" s="40"/>
      <c r="M91" s="44"/>
      <c r="N91" s="203"/>
      <c r="O91" s="204"/>
      <c r="P91" s="84"/>
      <c r="Q91" s="84"/>
      <c r="R91" s="84"/>
      <c r="S91" s="84"/>
      <c r="T91" s="84"/>
      <c r="U91" s="84"/>
      <c r="V91" s="84"/>
      <c r="W91" s="84"/>
      <c r="X91" s="85"/>
      <c r="Y91" s="38"/>
      <c r="Z91" s="38"/>
      <c r="AA91" s="38"/>
      <c r="AB91" s="38"/>
      <c r="AC91" s="38"/>
      <c r="AD91" s="38"/>
      <c r="AE91" s="38"/>
      <c r="AT91" s="17" t="s">
        <v>128</v>
      </c>
      <c r="AU91" s="17" t="s">
        <v>74</v>
      </c>
    </row>
    <row r="92" s="2" customFormat="1" ht="24.15" customHeight="1">
      <c r="A92" s="38"/>
      <c r="B92" s="39"/>
      <c r="C92" s="184" t="s">
        <v>140</v>
      </c>
      <c r="D92" s="184" t="s">
        <v>119</v>
      </c>
      <c r="E92" s="185" t="s">
        <v>141</v>
      </c>
      <c r="F92" s="186" t="s">
        <v>142</v>
      </c>
      <c r="G92" s="187" t="s">
        <v>143</v>
      </c>
      <c r="H92" s="188">
        <v>2</v>
      </c>
      <c r="I92" s="189"/>
      <c r="J92" s="190"/>
      <c r="K92" s="191">
        <f>ROUND(P92*H92,2)</f>
        <v>0</v>
      </c>
      <c r="L92" s="186" t="s">
        <v>123</v>
      </c>
      <c r="M92" s="192"/>
      <c r="N92" s="193" t="s">
        <v>20</v>
      </c>
      <c r="O92" s="194" t="s">
        <v>43</v>
      </c>
      <c r="P92" s="195">
        <f>I92+J92</f>
        <v>0</v>
      </c>
      <c r="Q92" s="195">
        <f>ROUND(I92*H92,2)</f>
        <v>0</v>
      </c>
      <c r="R92" s="195">
        <f>ROUND(J92*H92,2)</f>
        <v>0</v>
      </c>
      <c r="S92" s="84"/>
      <c r="T92" s="196">
        <f>S92*H92</f>
        <v>0</v>
      </c>
      <c r="U92" s="196">
        <v>3.0000000000000001E-05</v>
      </c>
      <c r="V92" s="196">
        <f>U92*H92</f>
        <v>6.0000000000000002E-05</v>
      </c>
      <c r="W92" s="196">
        <v>0</v>
      </c>
      <c r="X92" s="197">
        <f>W92*H92</f>
        <v>0</v>
      </c>
      <c r="Y92" s="38"/>
      <c r="Z92" s="38"/>
      <c r="AA92" s="38"/>
      <c r="AB92" s="38"/>
      <c r="AC92" s="38"/>
      <c r="AD92" s="38"/>
      <c r="AE92" s="38"/>
      <c r="AR92" s="198" t="s">
        <v>124</v>
      </c>
      <c r="AT92" s="198" t="s">
        <v>119</v>
      </c>
      <c r="AU92" s="198" t="s">
        <v>74</v>
      </c>
      <c r="AY92" s="17" t="s">
        <v>125</v>
      </c>
      <c r="BE92" s="199">
        <f>IF(O92="základní",K92,0)</f>
        <v>0</v>
      </c>
      <c r="BF92" s="199">
        <f>IF(O92="snížená",K92,0)</f>
        <v>0</v>
      </c>
      <c r="BG92" s="199">
        <f>IF(O92="zákl. přenesená",K92,0)</f>
        <v>0</v>
      </c>
      <c r="BH92" s="199">
        <f>IF(O92="sníž. přenesená",K92,0)</f>
        <v>0</v>
      </c>
      <c r="BI92" s="199">
        <f>IF(O92="nulová",K92,0)</f>
        <v>0</v>
      </c>
      <c r="BJ92" s="17" t="s">
        <v>82</v>
      </c>
      <c r="BK92" s="199">
        <f>ROUND(P92*H92,2)</f>
        <v>0</v>
      </c>
      <c r="BL92" s="17" t="s">
        <v>126</v>
      </c>
      <c r="BM92" s="198" t="s">
        <v>144</v>
      </c>
    </row>
    <row r="93" s="2" customFormat="1">
      <c r="A93" s="38"/>
      <c r="B93" s="39"/>
      <c r="C93" s="40"/>
      <c r="D93" s="200" t="s">
        <v>128</v>
      </c>
      <c r="E93" s="40"/>
      <c r="F93" s="201" t="s">
        <v>145</v>
      </c>
      <c r="G93" s="40"/>
      <c r="H93" s="40"/>
      <c r="I93" s="202"/>
      <c r="J93" s="202"/>
      <c r="K93" s="40"/>
      <c r="L93" s="40"/>
      <c r="M93" s="44"/>
      <c r="N93" s="203"/>
      <c r="O93" s="204"/>
      <c r="P93" s="84"/>
      <c r="Q93" s="84"/>
      <c r="R93" s="84"/>
      <c r="S93" s="84"/>
      <c r="T93" s="84"/>
      <c r="U93" s="84"/>
      <c r="V93" s="84"/>
      <c r="W93" s="84"/>
      <c r="X93" s="85"/>
      <c r="Y93" s="38"/>
      <c r="Z93" s="38"/>
      <c r="AA93" s="38"/>
      <c r="AB93" s="38"/>
      <c r="AC93" s="38"/>
      <c r="AD93" s="38"/>
      <c r="AE93" s="38"/>
      <c r="AT93" s="17" t="s">
        <v>128</v>
      </c>
      <c r="AU93" s="17" t="s">
        <v>74</v>
      </c>
    </row>
    <row r="94" s="2" customFormat="1" ht="24.15" customHeight="1">
      <c r="A94" s="38"/>
      <c r="B94" s="39"/>
      <c r="C94" s="184" t="s">
        <v>146</v>
      </c>
      <c r="D94" s="184" t="s">
        <v>119</v>
      </c>
      <c r="E94" s="185" t="s">
        <v>147</v>
      </c>
      <c r="F94" s="186" t="s">
        <v>148</v>
      </c>
      <c r="G94" s="187" t="s">
        <v>143</v>
      </c>
      <c r="H94" s="188">
        <v>1</v>
      </c>
      <c r="I94" s="189"/>
      <c r="J94" s="190"/>
      <c r="K94" s="191">
        <f>ROUND(P94*H94,2)</f>
        <v>0</v>
      </c>
      <c r="L94" s="186" t="s">
        <v>123</v>
      </c>
      <c r="M94" s="192"/>
      <c r="N94" s="193" t="s">
        <v>20</v>
      </c>
      <c r="O94" s="194" t="s">
        <v>43</v>
      </c>
      <c r="P94" s="195">
        <f>I94+J94</f>
        <v>0</v>
      </c>
      <c r="Q94" s="195">
        <f>ROUND(I94*H94,2)</f>
        <v>0</v>
      </c>
      <c r="R94" s="195">
        <f>ROUND(J94*H94,2)</f>
        <v>0</v>
      </c>
      <c r="S94" s="84"/>
      <c r="T94" s="196">
        <f>S94*H94</f>
        <v>0</v>
      </c>
      <c r="U94" s="196">
        <v>5.0000000000000002E-05</v>
      </c>
      <c r="V94" s="196">
        <f>U94*H94</f>
        <v>5.0000000000000002E-05</v>
      </c>
      <c r="W94" s="196">
        <v>0</v>
      </c>
      <c r="X94" s="197">
        <f>W94*H94</f>
        <v>0</v>
      </c>
      <c r="Y94" s="38"/>
      <c r="Z94" s="38"/>
      <c r="AA94" s="38"/>
      <c r="AB94" s="38"/>
      <c r="AC94" s="38"/>
      <c r="AD94" s="38"/>
      <c r="AE94" s="38"/>
      <c r="AR94" s="198" t="s">
        <v>124</v>
      </c>
      <c r="AT94" s="198" t="s">
        <v>119</v>
      </c>
      <c r="AU94" s="198" t="s">
        <v>74</v>
      </c>
      <c r="AY94" s="17" t="s">
        <v>125</v>
      </c>
      <c r="BE94" s="199">
        <f>IF(O94="základní",K94,0)</f>
        <v>0</v>
      </c>
      <c r="BF94" s="199">
        <f>IF(O94="snížená",K94,0)</f>
        <v>0</v>
      </c>
      <c r="BG94" s="199">
        <f>IF(O94="zákl. přenesená",K94,0)</f>
        <v>0</v>
      </c>
      <c r="BH94" s="199">
        <f>IF(O94="sníž. přenesená",K94,0)</f>
        <v>0</v>
      </c>
      <c r="BI94" s="199">
        <f>IF(O94="nulová",K94,0)</f>
        <v>0</v>
      </c>
      <c r="BJ94" s="17" t="s">
        <v>82</v>
      </c>
      <c r="BK94" s="199">
        <f>ROUND(P94*H94,2)</f>
        <v>0</v>
      </c>
      <c r="BL94" s="17" t="s">
        <v>126</v>
      </c>
      <c r="BM94" s="198" t="s">
        <v>149</v>
      </c>
    </row>
    <row r="95" s="2" customFormat="1">
      <c r="A95" s="38"/>
      <c r="B95" s="39"/>
      <c r="C95" s="40"/>
      <c r="D95" s="200" t="s">
        <v>128</v>
      </c>
      <c r="E95" s="40"/>
      <c r="F95" s="201" t="s">
        <v>150</v>
      </c>
      <c r="G95" s="40"/>
      <c r="H95" s="40"/>
      <c r="I95" s="202"/>
      <c r="J95" s="202"/>
      <c r="K95" s="40"/>
      <c r="L95" s="40"/>
      <c r="M95" s="44"/>
      <c r="N95" s="203"/>
      <c r="O95" s="204"/>
      <c r="P95" s="84"/>
      <c r="Q95" s="84"/>
      <c r="R95" s="84"/>
      <c r="S95" s="84"/>
      <c r="T95" s="84"/>
      <c r="U95" s="84"/>
      <c r="V95" s="84"/>
      <c r="W95" s="84"/>
      <c r="X95" s="85"/>
      <c r="Y95" s="38"/>
      <c r="Z95" s="38"/>
      <c r="AA95" s="38"/>
      <c r="AB95" s="38"/>
      <c r="AC95" s="38"/>
      <c r="AD95" s="38"/>
      <c r="AE95" s="38"/>
      <c r="AT95" s="17" t="s">
        <v>128</v>
      </c>
      <c r="AU95" s="17" t="s">
        <v>74</v>
      </c>
    </row>
    <row r="96" s="2" customFormat="1" ht="24.15" customHeight="1">
      <c r="A96" s="38"/>
      <c r="B96" s="39"/>
      <c r="C96" s="184" t="s">
        <v>151</v>
      </c>
      <c r="D96" s="184" t="s">
        <v>119</v>
      </c>
      <c r="E96" s="185" t="s">
        <v>152</v>
      </c>
      <c r="F96" s="186" t="s">
        <v>153</v>
      </c>
      <c r="G96" s="187" t="s">
        <v>143</v>
      </c>
      <c r="H96" s="188">
        <v>1</v>
      </c>
      <c r="I96" s="189"/>
      <c r="J96" s="190"/>
      <c r="K96" s="191">
        <f>ROUND(P96*H96,2)</f>
        <v>0</v>
      </c>
      <c r="L96" s="186" t="s">
        <v>123</v>
      </c>
      <c r="M96" s="192"/>
      <c r="N96" s="193" t="s">
        <v>20</v>
      </c>
      <c r="O96" s="194" t="s">
        <v>43</v>
      </c>
      <c r="P96" s="195">
        <f>I96+J96</f>
        <v>0</v>
      </c>
      <c r="Q96" s="195">
        <f>ROUND(I96*H96,2)</f>
        <v>0</v>
      </c>
      <c r="R96" s="195">
        <f>ROUND(J96*H96,2)</f>
        <v>0</v>
      </c>
      <c r="S96" s="84"/>
      <c r="T96" s="196">
        <f>S96*H96</f>
        <v>0</v>
      </c>
      <c r="U96" s="196">
        <v>0.00040000000000000002</v>
      </c>
      <c r="V96" s="196">
        <f>U96*H96</f>
        <v>0.00040000000000000002</v>
      </c>
      <c r="W96" s="196">
        <v>0</v>
      </c>
      <c r="X96" s="197">
        <f>W96*H96</f>
        <v>0</v>
      </c>
      <c r="Y96" s="38"/>
      <c r="Z96" s="38"/>
      <c r="AA96" s="38"/>
      <c r="AB96" s="38"/>
      <c r="AC96" s="38"/>
      <c r="AD96" s="38"/>
      <c r="AE96" s="38"/>
      <c r="AR96" s="198" t="s">
        <v>124</v>
      </c>
      <c r="AT96" s="198" t="s">
        <v>119</v>
      </c>
      <c r="AU96" s="198" t="s">
        <v>74</v>
      </c>
      <c r="AY96" s="17" t="s">
        <v>125</v>
      </c>
      <c r="BE96" s="199">
        <f>IF(O96="základní",K96,0)</f>
        <v>0</v>
      </c>
      <c r="BF96" s="199">
        <f>IF(O96="snížená",K96,0)</f>
        <v>0</v>
      </c>
      <c r="BG96" s="199">
        <f>IF(O96="zákl. přenesená",K96,0)</f>
        <v>0</v>
      </c>
      <c r="BH96" s="199">
        <f>IF(O96="sníž. přenesená",K96,0)</f>
        <v>0</v>
      </c>
      <c r="BI96" s="199">
        <f>IF(O96="nulová",K96,0)</f>
        <v>0</v>
      </c>
      <c r="BJ96" s="17" t="s">
        <v>82</v>
      </c>
      <c r="BK96" s="199">
        <f>ROUND(P96*H96,2)</f>
        <v>0</v>
      </c>
      <c r="BL96" s="17" t="s">
        <v>126</v>
      </c>
      <c r="BM96" s="198" t="s">
        <v>154</v>
      </c>
    </row>
    <row r="97" s="2" customFormat="1">
      <c r="A97" s="38"/>
      <c r="B97" s="39"/>
      <c r="C97" s="40"/>
      <c r="D97" s="200" t="s">
        <v>128</v>
      </c>
      <c r="E97" s="40"/>
      <c r="F97" s="201" t="s">
        <v>153</v>
      </c>
      <c r="G97" s="40"/>
      <c r="H97" s="40"/>
      <c r="I97" s="202"/>
      <c r="J97" s="202"/>
      <c r="K97" s="40"/>
      <c r="L97" s="40"/>
      <c r="M97" s="44"/>
      <c r="N97" s="203"/>
      <c r="O97" s="204"/>
      <c r="P97" s="84"/>
      <c r="Q97" s="84"/>
      <c r="R97" s="84"/>
      <c r="S97" s="84"/>
      <c r="T97" s="84"/>
      <c r="U97" s="84"/>
      <c r="V97" s="84"/>
      <c r="W97" s="84"/>
      <c r="X97" s="85"/>
      <c r="Y97" s="38"/>
      <c r="Z97" s="38"/>
      <c r="AA97" s="38"/>
      <c r="AB97" s="38"/>
      <c r="AC97" s="38"/>
      <c r="AD97" s="38"/>
      <c r="AE97" s="38"/>
      <c r="AT97" s="17" t="s">
        <v>128</v>
      </c>
      <c r="AU97" s="17" t="s">
        <v>74</v>
      </c>
    </row>
    <row r="98" s="2" customFormat="1" ht="24.15" customHeight="1">
      <c r="A98" s="38"/>
      <c r="B98" s="39"/>
      <c r="C98" s="184" t="s">
        <v>124</v>
      </c>
      <c r="D98" s="184" t="s">
        <v>119</v>
      </c>
      <c r="E98" s="185" t="s">
        <v>155</v>
      </c>
      <c r="F98" s="186" t="s">
        <v>156</v>
      </c>
      <c r="G98" s="187" t="s">
        <v>143</v>
      </c>
      <c r="H98" s="188">
        <v>1</v>
      </c>
      <c r="I98" s="189"/>
      <c r="J98" s="190"/>
      <c r="K98" s="191">
        <f>ROUND(P98*H98,2)</f>
        <v>0</v>
      </c>
      <c r="L98" s="186" t="s">
        <v>123</v>
      </c>
      <c r="M98" s="192"/>
      <c r="N98" s="193" t="s">
        <v>20</v>
      </c>
      <c r="O98" s="194" t="s">
        <v>43</v>
      </c>
      <c r="P98" s="195">
        <f>I98+J98</f>
        <v>0</v>
      </c>
      <c r="Q98" s="195">
        <f>ROUND(I98*H98,2)</f>
        <v>0</v>
      </c>
      <c r="R98" s="195">
        <f>ROUND(J98*H98,2)</f>
        <v>0</v>
      </c>
      <c r="S98" s="84"/>
      <c r="T98" s="196">
        <f>S98*H98</f>
        <v>0</v>
      </c>
      <c r="U98" s="196">
        <v>0.00040000000000000002</v>
      </c>
      <c r="V98" s="196">
        <f>U98*H98</f>
        <v>0.00040000000000000002</v>
      </c>
      <c r="W98" s="196">
        <v>0</v>
      </c>
      <c r="X98" s="197">
        <f>W98*H98</f>
        <v>0</v>
      </c>
      <c r="Y98" s="38"/>
      <c r="Z98" s="38"/>
      <c r="AA98" s="38"/>
      <c r="AB98" s="38"/>
      <c r="AC98" s="38"/>
      <c r="AD98" s="38"/>
      <c r="AE98" s="38"/>
      <c r="AR98" s="198" t="s">
        <v>124</v>
      </c>
      <c r="AT98" s="198" t="s">
        <v>119</v>
      </c>
      <c r="AU98" s="198" t="s">
        <v>74</v>
      </c>
      <c r="AY98" s="17" t="s">
        <v>125</v>
      </c>
      <c r="BE98" s="199">
        <f>IF(O98="základní",K98,0)</f>
        <v>0</v>
      </c>
      <c r="BF98" s="199">
        <f>IF(O98="snížená",K98,0)</f>
        <v>0</v>
      </c>
      <c r="BG98" s="199">
        <f>IF(O98="zákl. přenesená",K98,0)</f>
        <v>0</v>
      </c>
      <c r="BH98" s="199">
        <f>IF(O98="sníž. přenesená",K98,0)</f>
        <v>0</v>
      </c>
      <c r="BI98" s="199">
        <f>IF(O98="nulová",K98,0)</f>
        <v>0</v>
      </c>
      <c r="BJ98" s="17" t="s">
        <v>82</v>
      </c>
      <c r="BK98" s="199">
        <f>ROUND(P98*H98,2)</f>
        <v>0</v>
      </c>
      <c r="BL98" s="17" t="s">
        <v>126</v>
      </c>
      <c r="BM98" s="198" t="s">
        <v>157</v>
      </c>
    </row>
    <row r="99" s="2" customFormat="1">
      <c r="A99" s="38"/>
      <c r="B99" s="39"/>
      <c r="C99" s="40"/>
      <c r="D99" s="200" t="s">
        <v>128</v>
      </c>
      <c r="E99" s="40"/>
      <c r="F99" s="201" t="s">
        <v>158</v>
      </c>
      <c r="G99" s="40"/>
      <c r="H99" s="40"/>
      <c r="I99" s="202"/>
      <c r="J99" s="202"/>
      <c r="K99" s="40"/>
      <c r="L99" s="40"/>
      <c r="M99" s="44"/>
      <c r="N99" s="203"/>
      <c r="O99" s="204"/>
      <c r="P99" s="84"/>
      <c r="Q99" s="84"/>
      <c r="R99" s="84"/>
      <c r="S99" s="84"/>
      <c r="T99" s="84"/>
      <c r="U99" s="84"/>
      <c r="V99" s="84"/>
      <c r="W99" s="84"/>
      <c r="X99" s="85"/>
      <c r="Y99" s="38"/>
      <c r="Z99" s="38"/>
      <c r="AA99" s="38"/>
      <c r="AB99" s="38"/>
      <c r="AC99" s="38"/>
      <c r="AD99" s="38"/>
      <c r="AE99" s="38"/>
      <c r="AT99" s="17" t="s">
        <v>128</v>
      </c>
      <c r="AU99" s="17" t="s">
        <v>74</v>
      </c>
    </row>
    <row r="100" s="2" customFormat="1" ht="24.15" customHeight="1">
      <c r="A100" s="38"/>
      <c r="B100" s="39"/>
      <c r="C100" s="184" t="s">
        <v>159</v>
      </c>
      <c r="D100" s="184" t="s">
        <v>119</v>
      </c>
      <c r="E100" s="185" t="s">
        <v>160</v>
      </c>
      <c r="F100" s="186" t="s">
        <v>161</v>
      </c>
      <c r="G100" s="187" t="s">
        <v>143</v>
      </c>
      <c r="H100" s="188">
        <v>1</v>
      </c>
      <c r="I100" s="189"/>
      <c r="J100" s="190"/>
      <c r="K100" s="191">
        <f>ROUND(P100*H100,2)</f>
        <v>0</v>
      </c>
      <c r="L100" s="186" t="s">
        <v>123</v>
      </c>
      <c r="M100" s="192"/>
      <c r="N100" s="193" t="s">
        <v>20</v>
      </c>
      <c r="O100" s="194" t="s">
        <v>43</v>
      </c>
      <c r="P100" s="195">
        <f>I100+J100</f>
        <v>0</v>
      </c>
      <c r="Q100" s="195">
        <f>ROUND(I100*H100,2)</f>
        <v>0</v>
      </c>
      <c r="R100" s="195">
        <f>ROUND(J100*H100,2)</f>
        <v>0</v>
      </c>
      <c r="S100" s="84"/>
      <c r="T100" s="196">
        <f>S100*H100</f>
        <v>0</v>
      </c>
      <c r="U100" s="196">
        <v>0.00069999999999999999</v>
      </c>
      <c r="V100" s="196">
        <f>U100*H100</f>
        <v>0.00069999999999999999</v>
      </c>
      <c r="W100" s="196">
        <v>0</v>
      </c>
      <c r="X100" s="197">
        <f>W100*H100</f>
        <v>0</v>
      </c>
      <c r="Y100" s="38"/>
      <c r="Z100" s="38"/>
      <c r="AA100" s="38"/>
      <c r="AB100" s="38"/>
      <c r="AC100" s="38"/>
      <c r="AD100" s="38"/>
      <c r="AE100" s="38"/>
      <c r="AR100" s="198" t="s">
        <v>124</v>
      </c>
      <c r="AT100" s="198" t="s">
        <v>119</v>
      </c>
      <c r="AU100" s="198" t="s">
        <v>74</v>
      </c>
      <c r="AY100" s="17" t="s">
        <v>125</v>
      </c>
      <c r="BE100" s="199">
        <f>IF(O100="základní",K100,0)</f>
        <v>0</v>
      </c>
      <c r="BF100" s="199">
        <f>IF(O100="snížená",K100,0)</f>
        <v>0</v>
      </c>
      <c r="BG100" s="199">
        <f>IF(O100="zákl. přenesená",K100,0)</f>
        <v>0</v>
      </c>
      <c r="BH100" s="199">
        <f>IF(O100="sníž. přenesená",K100,0)</f>
        <v>0</v>
      </c>
      <c r="BI100" s="199">
        <f>IF(O100="nulová",K100,0)</f>
        <v>0</v>
      </c>
      <c r="BJ100" s="17" t="s">
        <v>82</v>
      </c>
      <c r="BK100" s="199">
        <f>ROUND(P100*H100,2)</f>
        <v>0</v>
      </c>
      <c r="BL100" s="17" t="s">
        <v>126</v>
      </c>
      <c r="BM100" s="198" t="s">
        <v>162</v>
      </c>
    </row>
    <row r="101" s="2" customFormat="1">
      <c r="A101" s="38"/>
      <c r="B101" s="39"/>
      <c r="C101" s="40"/>
      <c r="D101" s="200" t="s">
        <v>128</v>
      </c>
      <c r="E101" s="40"/>
      <c r="F101" s="201" t="s">
        <v>163</v>
      </c>
      <c r="G101" s="40"/>
      <c r="H101" s="40"/>
      <c r="I101" s="202"/>
      <c r="J101" s="202"/>
      <c r="K101" s="40"/>
      <c r="L101" s="40"/>
      <c r="M101" s="44"/>
      <c r="N101" s="203"/>
      <c r="O101" s="204"/>
      <c r="P101" s="84"/>
      <c r="Q101" s="84"/>
      <c r="R101" s="84"/>
      <c r="S101" s="84"/>
      <c r="T101" s="84"/>
      <c r="U101" s="84"/>
      <c r="V101" s="84"/>
      <c r="W101" s="84"/>
      <c r="X101" s="85"/>
      <c r="Y101" s="38"/>
      <c r="Z101" s="38"/>
      <c r="AA101" s="38"/>
      <c r="AB101" s="38"/>
      <c r="AC101" s="38"/>
      <c r="AD101" s="38"/>
      <c r="AE101" s="38"/>
      <c r="AT101" s="17" t="s">
        <v>128</v>
      </c>
      <c r="AU101" s="17" t="s">
        <v>74</v>
      </c>
    </row>
    <row r="102" s="11" customFormat="1" ht="25.92" customHeight="1">
      <c r="A102" s="11"/>
      <c r="B102" s="205"/>
      <c r="C102" s="206"/>
      <c r="D102" s="207" t="s">
        <v>73</v>
      </c>
      <c r="E102" s="208" t="s">
        <v>164</v>
      </c>
      <c r="F102" s="208" t="s">
        <v>165</v>
      </c>
      <c r="G102" s="206"/>
      <c r="H102" s="206"/>
      <c r="I102" s="209"/>
      <c r="J102" s="209"/>
      <c r="K102" s="210">
        <f>BK102</f>
        <v>0</v>
      </c>
      <c r="L102" s="206"/>
      <c r="M102" s="211"/>
      <c r="N102" s="212"/>
      <c r="O102" s="213"/>
      <c r="P102" s="213"/>
      <c r="Q102" s="214">
        <v>0</v>
      </c>
      <c r="R102" s="214">
        <v>0</v>
      </c>
      <c r="S102" s="213"/>
      <c r="T102" s="215">
        <v>0</v>
      </c>
      <c r="U102" s="213"/>
      <c r="V102" s="215">
        <v>0</v>
      </c>
      <c r="W102" s="213"/>
      <c r="X102" s="216">
        <v>0</v>
      </c>
      <c r="Y102" s="11"/>
      <c r="Z102" s="11"/>
      <c r="AA102" s="11"/>
      <c r="AB102" s="11"/>
      <c r="AC102" s="11"/>
      <c r="AD102" s="11"/>
      <c r="AE102" s="11"/>
      <c r="AR102" s="217" t="s">
        <v>82</v>
      </c>
      <c r="AT102" s="218" t="s">
        <v>73</v>
      </c>
      <c r="AU102" s="218" t="s">
        <v>74</v>
      </c>
      <c r="AY102" s="217" t="s">
        <v>125</v>
      </c>
      <c r="BK102" s="219">
        <v>0</v>
      </c>
    </row>
    <row r="103" s="11" customFormat="1" ht="25.92" customHeight="1">
      <c r="A103" s="11"/>
      <c r="B103" s="205"/>
      <c r="C103" s="206"/>
      <c r="D103" s="207" t="s">
        <v>73</v>
      </c>
      <c r="E103" s="208" t="s">
        <v>166</v>
      </c>
      <c r="F103" s="208" t="s">
        <v>167</v>
      </c>
      <c r="G103" s="206"/>
      <c r="H103" s="206"/>
      <c r="I103" s="209"/>
      <c r="J103" s="209"/>
      <c r="K103" s="210">
        <f>BK103</f>
        <v>0</v>
      </c>
      <c r="L103" s="206"/>
      <c r="M103" s="211"/>
      <c r="N103" s="212"/>
      <c r="O103" s="213"/>
      <c r="P103" s="213"/>
      <c r="Q103" s="214">
        <f>SUM(Q104:Q127)</f>
        <v>0</v>
      </c>
      <c r="R103" s="214">
        <f>SUM(R104:R127)</f>
        <v>0</v>
      </c>
      <c r="S103" s="213"/>
      <c r="T103" s="215">
        <f>SUM(T104:T127)</f>
        <v>0</v>
      </c>
      <c r="U103" s="213"/>
      <c r="V103" s="215">
        <f>SUM(V104:V127)</f>
        <v>0</v>
      </c>
      <c r="W103" s="213"/>
      <c r="X103" s="216">
        <f>SUM(X104:X127)</f>
        <v>0.056000000000000001</v>
      </c>
      <c r="Y103" s="11"/>
      <c r="Z103" s="11"/>
      <c r="AA103" s="11"/>
      <c r="AB103" s="11"/>
      <c r="AC103" s="11"/>
      <c r="AD103" s="11"/>
      <c r="AE103" s="11"/>
      <c r="AR103" s="217" t="s">
        <v>84</v>
      </c>
      <c r="AT103" s="218" t="s">
        <v>73</v>
      </c>
      <c r="AU103" s="218" t="s">
        <v>74</v>
      </c>
      <c r="AY103" s="217" t="s">
        <v>125</v>
      </c>
      <c r="BK103" s="219">
        <f>SUM(BK104:BK127)</f>
        <v>0</v>
      </c>
    </row>
    <row r="104" s="2" customFormat="1" ht="24.15" customHeight="1">
      <c r="A104" s="38"/>
      <c r="B104" s="39"/>
      <c r="C104" s="220" t="s">
        <v>168</v>
      </c>
      <c r="D104" s="220" t="s">
        <v>169</v>
      </c>
      <c r="E104" s="221" t="s">
        <v>170</v>
      </c>
      <c r="F104" s="222" t="s">
        <v>171</v>
      </c>
      <c r="G104" s="223" t="s">
        <v>143</v>
      </c>
      <c r="H104" s="224">
        <v>1</v>
      </c>
      <c r="I104" s="225"/>
      <c r="J104" s="225"/>
      <c r="K104" s="226">
        <f>ROUND(P104*H104,2)</f>
        <v>0</v>
      </c>
      <c r="L104" s="222" t="s">
        <v>123</v>
      </c>
      <c r="M104" s="44"/>
      <c r="N104" s="227" t="s">
        <v>20</v>
      </c>
      <c r="O104" s="194" t="s">
        <v>43</v>
      </c>
      <c r="P104" s="195">
        <f>I104+J104</f>
        <v>0</v>
      </c>
      <c r="Q104" s="195">
        <f>ROUND(I104*H104,2)</f>
        <v>0</v>
      </c>
      <c r="R104" s="195">
        <f>ROUND(J104*H104,2)</f>
        <v>0</v>
      </c>
      <c r="S104" s="84"/>
      <c r="T104" s="196">
        <f>S104*H104</f>
        <v>0</v>
      </c>
      <c r="U104" s="196">
        <v>0</v>
      </c>
      <c r="V104" s="196">
        <f>U104*H104</f>
        <v>0</v>
      </c>
      <c r="W104" s="196">
        <v>0</v>
      </c>
      <c r="X104" s="197">
        <f>W104*H104</f>
        <v>0</v>
      </c>
      <c r="Y104" s="38"/>
      <c r="Z104" s="38"/>
      <c r="AA104" s="38"/>
      <c r="AB104" s="38"/>
      <c r="AC104" s="38"/>
      <c r="AD104" s="38"/>
      <c r="AE104" s="38"/>
      <c r="AR104" s="198" t="s">
        <v>172</v>
      </c>
      <c r="AT104" s="198" t="s">
        <v>169</v>
      </c>
      <c r="AU104" s="198" t="s">
        <v>82</v>
      </c>
      <c r="AY104" s="17" t="s">
        <v>125</v>
      </c>
      <c r="BE104" s="199">
        <f>IF(O104="základní",K104,0)</f>
        <v>0</v>
      </c>
      <c r="BF104" s="199">
        <f>IF(O104="snížená",K104,0)</f>
        <v>0</v>
      </c>
      <c r="BG104" s="199">
        <f>IF(O104="zákl. přenesená",K104,0)</f>
        <v>0</v>
      </c>
      <c r="BH104" s="199">
        <f>IF(O104="sníž. přenesená",K104,0)</f>
        <v>0</v>
      </c>
      <c r="BI104" s="199">
        <f>IF(O104="nulová",K104,0)</f>
        <v>0</v>
      </c>
      <c r="BJ104" s="17" t="s">
        <v>82</v>
      </c>
      <c r="BK104" s="199">
        <f>ROUND(P104*H104,2)</f>
        <v>0</v>
      </c>
      <c r="BL104" s="17" t="s">
        <v>172</v>
      </c>
      <c r="BM104" s="198" t="s">
        <v>173</v>
      </c>
    </row>
    <row r="105" s="2" customFormat="1">
      <c r="A105" s="38"/>
      <c r="B105" s="39"/>
      <c r="C105" s="40"/>
      <c r="D105" s="200" t="s">
        <v>128</v>
      </c>
      <c r="E105" s="40"/>
      <c r="F105" s="201" t="s">
        <v>174</v>
      </c>
      <c r="G105" s="40"/>
      <c r="H105" s="40"/>
      <c r="I105" s="202"/>
      <c r="J105" s="202"/>
      <c r="K105" s="40"/>
      <c r="L105" s="40"/>
      <c r="M105" s="44"/>
      <c r="N105" s="203"/>
      <c r="O105" s="204"/>
      <c r="P105" s="84"/>
      <c r="Q105" s="84"/>
      <c r="R105" s="84"/>
      <c r="S105" s="84"/>
      <c r="T105" s="84"/>
      <c r="U105" s="84"/>
      <c r="V105" s="84"/>
      <c r="W105" s="84"/>
      <c r="X105" s="85"/>
      <c r="Y105" s="38"/>
      <c r="Z105" s="38"/>
      <c r="AA105" s="38"/>
      <c r="AB105" s="38"/>
      <c r="AC105" s="38"/>
      <c r="AD105" s="38"/>
      <c r="AE105" s="38"/>
      <c r="AT105" s="17" t="s">
        <v>128</v>
      </c>
      <c r="AU105" s="17" t="s">
        <v>82</v>
      </c>
    </row>
    <row r="106" s="2" customFormat="1">
      <c r="A106" s="38"/>
      <c r="B106" s="39"/>
      <c r="C106" s="40"/>
      <c r="D106" s="200" t="s">
        <v>175</v>
      </c>
      <c r="E106" s="40"/>
      <c r="F106" s="228" t="s">
        <v>176</v>
      </c>
      <c r="G106" s="40"/>
      <c r="H106" s="40"/>
      <c r="I106" s="202"/>
      <c r="J106" s="202"/>
      <c r="K106" s="40"/>
      <c r="L106" s="40"/>
      <c r="M106" s="44"/>
      <c r="N106" s="203"/>
      <c r="O106" s="204"/>
      <c r="P106" s="84"/>
      <c r="Q106" s="84"/>
      <c r="R106" s="84"/>
      <c r="S106" s="84"/>
      <c r="T106" s="84"/>
      <c r="U106" s="84"/>
      <c r="V106" s="84"/>
      <c r="W106" s="84"/>
      <c r="X106" s="85"/>
      <c r="Y106" s="38"/>
      <c r="Z106" s="38"/>
      <c r="AA106" s="38"/>
      <c r="AB106" s="38"/>
      <c r="AC106" s="38"/>
      <c r="AD106" s="38"/>
      <c r="AE106" s="38"/>
      <c r="AT106" s="17" t="s">
        <v>175</v>
      </c>
      <c r="AU106" s="17" t="s">
        <v>82</v>
      </c>
    </row>
    <row r="107" s="2" customFormat="1" ht="24.15" customHeight="1">
      <c r="A107" s="38"/>
      <c r="B107" s="39"/>
      <c r="C107" s="220" t="s">
        <v>177</v>
      </c>
      <c r="D107" s="220" t="s">
        <v>169</v>
      </c>
      <c r="E107" s="221" t="s">
        <v>178</v>
      </c>
      <c r="F107" s="222" t="s">
        <v>179</v>
      </c>
      <c r="G107" s="223" t="s">
        <v>143</v>
      </c>
      <c r="H107" s="224">
        <v>2</v>
      </c>
      <c r="I107" s="225"/>
      <c r="J107" s="225"/>
      <c r="K107" s="226">
        <f>ROUND(P107*H107,2)</f>
        <v>0</v>
      </c>
      <c r="L107" s="222" t="s">
        <v>123</v>
      </c>
      <c r="M107" s="44"/>
      <c r="N107" s="227" t="s">
        <v>20</v>
      </c>
      <c r="O107" s="194" t="s">
        <v>43</v>
      </c>
      <c r="P107" s="195">
        <f>I107+J107</f>
        <v>0</v>
      </c>
      <c r="Q107" s="195">
        <f>ROUND(I107*H107,2)</f>
        <v>0</v>
      </c>
      <c r="R107" s="195">
        <f>ROUND(J107*H107,2)</f>
        <v>0</v>
      </c>
      <c r="S107" s="84"/>
      <c r="T107" s="196">
        <f>S107*H107</f>
        <v>0</v>
      </c>
      <c r="U107" s="196">
        <v>0</v>
      </c>
      <c r="V107" s="196">
        <f>U107*H107</f>
        <v>0</v>
      </c>
      <c r="W107" s="196">
        <v>0</v>
      </c>
      <c r="X107" s="197">
        <f>W107*H107</f>
        <v>0</v>
      </c>
      <c r="Y107" s="38"/>
      <c r="Z107" s="38"/>
      <c r="AA107" s="38"/>
      <c r="AB107" s="38"/>
      <c r="AC107" s="38"/>
      <c r="AD107" s="38"/>
      <c r="AE107" s="38"/>
      <c r="AR107" s="198" t="s">
        <v>172</v>
      </c>
      <c r="AT107" s="198" t="s">
        <v>169</v>
      </c>
      <c r="AU107" s="198" t="s">
        <v>82</v>
      </c>
      <c r="AY107" s="17" t="s">
        <v>125</v>
      </c>
      <c r="BE107" s="199">
        <f>IF(O107="základní",K107,0)</f>
        <v>0</v>
      </c>
      <c r="BF107" s="199">
        <f>IF(O107="snížená",K107,0)</f>
        <v>0</v>
      </c>
      <c r="BG107" s="199">
        <f>IF(O107="zákl. přenesená",K107,0)</f>
        <v>0</v>
      </c>
      <c r="BH107" s="199">
        <f>IF(O107="sníž. přenesená",K107,0)</f>
        <v>0</v>
      </c>
      <c r="BI107" s="199">
        <f>IF(O107="nulová",K107,0)</f>
        <v>0</v>
      </c>
      <c r="BJ107" s="17" t="s">
        <v>82</v>
      </c>
      <c r="BK107" s="199">
        <f>ROUND(P107*H107,2)</f>
        <v>0</v>
      </c>
      <c r="BL107" s="17" t="s">
        <v>172</v>
      </c>
      <c r="BM107" s="198" t="s">
        <v>180</v>
      </c>
    </row>
    <row r="108" s="2" customFormat="1">
      <c r="A108" s="38"/>
      <c r="B108" s="39"/>
      <c r="C108" s="40"/>
      <c r="D108" s="200" t="s">
        <v>128</v>
      </c>
      <c r="E108" s="40"/>
      <c r="F108" s="201" t="s">
        <v>181</v>
      </c>
      <c r="G108" s="40"/>
      <c r="H108" s="40"/>
      <c r="I108" s="202"/>
      <c r="J108" s="202"/>
      <c r="K108" s="40"/>
      <c r="L108" s="40"/>
      <c r="M108" s="44"/>
      <c r="N108" s="203"/>
      <c r="O108" s="204"/>
      <c r="P108" s="84"/>
      <c r="Q108" s="84"/>
      <c r="R108" s="84"/>
      <c r="S108" s="84"/>
      <c r="T108" s="84"/>
      <c r="U108" s="84"/>
      <c r="V108" s="84"/>
      <c r="W108" s="84"/>
      <c r="X108" s="85"/>
      <c r="Y108" s="38"/>
      <c r="Z108" s="38"/>
      <c r="AA108" s="38"/>
      <c r="AB108" s="38"/>
      <c r="AC108" s="38"/>
      <c r="AD108" s="38"/>
      <c r="AE108" s="38"/>
      <c r="AT108" s="17" t="s">
        <v>128</v>
      </c>
      <c r="AU108" s="17" t="s">
        <v>82</v>
      </c>
    </row>
    <row r="109" s="2" customFormat="1">
      <c r="A109" s="38"/>
      <c r="B109" s="39"/>
      <c r="C109" s="220" t="s">
        <v>182</v>
      </c>
      <c r="D109" s="220" t="s">
        <v>169</v>
      </c>
      <c r="E109" s="221" t="s">
        <v>183</v>
      </c>
      <c r="F109" s="222" t="s">
        <v>184</v>
      </c>
      <c r="G109" s="223" t="s">
        <v>122</v>
      </c>
      <c r="H109" s="224">
        <v>40</v>
      </c>
      <c r="I109" s="225"/>
      <c r="J109" s="225"/>
      <c r="K109" s="226">
        <f>ROUND(P109*H109,2)</f>
        <v>0</v>
      </c>
      <c r="L109" s="222" t="s">
        <v>123</v>
      </c>
      <c r="M109" s="44"/>
      <c r="N109" s="227" t="s">
        <v>20</v>
      </c>
      <c r="O109" s="194" t="s">
        <v>43</v>
      </c>
      <c r="P109" s="195">
        <f>I109+J109</f>
        <v>0</v>
      </c>
      <c r="Q109" s="195">
        <f>ROUND(I109*H109,2)</f>
        <v>0</v>
      </c>
      <c r="R109" s="195">
        <f>ROUND(J109*H109,2)</f>
        <v>0</v>
      </c>
      <c r="S109" s="84"/>
      <c r="T109" s="196">
        <f>S109*H109</f>
        <v>0</v>
      </c>
      <c r="U109" s="196">
        <v>0</v>
      </c>
      <c r="V109" s="196">
        <f>U109*H109</f>
        <v>0</v>
      </c>
      <c r="W109" s="196">
        <v>0</v>
      </c>
      <c r="X109" s="197">
        <f>W109*H109</f>
        <v>0</v>
      </c>
      <c r="Y109" s="38"/>
      <c r="Z109" s="38"/>
      <c r="AA109" s="38"/>
      <c r="AB109" s="38"/>
      <c r="AC109" s="38"/>
      <c r="AD109" s="38"/>
      <c r="AE109" s="38"/>
      <c r="AR109" s="198" t="s">
        <v>185</v>
      </c>
      <c r="AT109" s="198" t="s">
        <v>169</v>
      </c>
      <c r="AU109" s="198" t="s">
        <v>82</v>
      </c>
      <c r="AY109" s="17" t="s">
        <v>125</v>
      </c>
      <c r="BE109" s="199">
        <f>IF(O109="základní",K109,0)</f>
        <v>0</v>
      </c>
      <c r="BF109" s="199">
        <f>IF(O109="snížená",K109,0)</f>
        <v>0</v>
      </c>
      <c r="BG109" s="199">
        <f>IF(O109="zákl. přenesená",K109,0)</f>
        <v>0</v>
      </c>
      <c r="BH109" s="199">
        <f>IF(O109="sníž. přenesená",K109,0)</f>
        <v>0</v>
      </c>
      <c r="BI109" s="199">
        <f>IF(O109="nulová",K109,0)</f>
        <v>0</v>
      </c>
      <c r="BJ109" s="17" t="s">
        <v>82</v>
      </c>
      <c r="BK109" s="199">
        <f>ROUND(P109*H109,2)</f>
        <v>0</v>
      </c>
      <c r="BL109" s="17" t="s">
        <v>185</v>
      </c>
      <c r="BM109" s="198" t="s">
        <v>186</v>
      </c>
    </row>
    <row r="110" s="2" customFormat="1">
      <c r="A110" s="38"/>
      <c r="B110" s="39"/>
      <c r="C110" s="40"/>
      <c r="D110" s="200" t="s">
        <v>128</v>
      </c>
      <c r="E110" s="40"/>
      <c r="F110" s="201" t="s">
        <v>187</v>
      </c>
      <c r="G110" s="40"/>
      <c r="H110" s="40"/>
      <c r="I110" s="202"/>
      <c r="J110" s="202"/>
      <c r="K110" s="40"/>
      <c r="L110" s="40"/>
      <c r="M110" s="44"/>
      <c r="N110" s="203"/>
      <c r="O110" s="204"/>
      <c r="P110" s="84"/>
      <c r="Q110" s="84"/>
      <c r="R110" s="84"/>
      <c r="S110" s="84"/>
      <c r="T110" s="84"/>
      <c r="U110" s="84"/>
      <c r="V110" s="84"/>
      <c r="W110" s="84"/>
      <c r="X110" s="85"/>
      <c r="Y110" s="38"/>
      <c r="Z110" s="38"/>
      <c r="AA110" s="38"/>
      <c r="AB110" s="38"/>
      <c r="AC110" s="38"/>
      <c r="AD110" s="38"/>
      <c r="AE110" s="38"/>
      <c r="AT110" s="17" t="s">
        <v>128</v>
      </c>
      <c r="AU110" s="17" t="s">
        <v>82</v>
      </c>
    </row>
    <row r="111" s="2" customFormat="1" ht="24.15" customHeight="1">
      <c r="A111" s="38"/>
      <c r="B111" s="39"/>
      <c r="C111" s="220" t="s">
        <v>188</v>
      </c>
      <c r="D111" s="220" t="s">
        <v>169</v>
      </c>
      <c r="E111" s="221" t="s">
        <v>189</v>
      </c>
      <c r="F111" s="222" t="s">
        <v>190</v>
      </c>
      <c r="G111" s="223" t="s">
        <v>122</v>
      </c>
      <c r="H111" s="224">
        <v>15</v>
      </c>
      <c r="I111" s="225"/>
      <c r="J111" s="225"/>
      <c r="K111" s="226">
        <f>ROUND(P111*H111,2)</f>
        <v>0</v>
      </c>
      <c r="L111" s="222" t="s">
        <v>123</v>
      </c>
      <c r="M111" s="44"/>
      <c r="N111" s="227" t="s">
        <v>20</v>
      </c>
      <c r="O111" s="194" t="s">
        <v>43</v>
      </c>
      <c r="P111" s="195">
        <f>I111+J111</f>
        <v>0</v>
      </c>
      <c r="Q111" s="195">
        <f>ROUND(I111*H111,2)</f>
        <v>0</v>
      </c>
      <c r="R111" s="195">
        <f>ROUND(J111*H111,2)</f>
        <v>0</v>
      </c>
      <c r="S111" s="84"/>
      <c r="T111" s="196">
        <f>S111*H111</f>
        <v>0</v>
      </c>
      <c r="U111" s="196">
        <v>0</v>
      </c>
      <c r="V111" s="196">
        <f>U111*H111</f>
        <v>0</v>
      </c>
      <c r="W111" s="196">
        <v>0</v>
      </c>
      <c r="X111" s="197">
        <f>W111*H111</f>
        <v>0</v>
      </c>
      <c r="Y111" s="38"/>
      <c r="Z111" s="38"/>
      <c r="AA111" s="38"/>
      <c r="AB111" s="38"/>
      <c r="AC111" s="38"/>
      <c r="AD111" s="38"/>
      <c r="AE111" s="38"/>
      <c r="AR111" s="198" t="s">
        <v>185</v>
      </c>
      <c r="AT111" s="198" t="s">
        <v>169</v>
      </c>
      <c r="AU111" s="198" t="s">
        <v>82</v>
      </c>
      <c r="AY111" s="17" t="s">
        <v>125</v>
      </c>
      <c r="BE111" s="199">
        <f>IF(O111="základní",K111,0)</f>
        <v>0</v>
      </c>
      <c r="BF111" s="199">
        <f>IF(O111="snížená",K111,0)</f>
        <v>0</v>
      </c>
      <c r="BG111" s="199">
        <f>IF(O111="zákl. přenesená",K111,0)</f>
        <v>0</v>
      </c>
      <c r="BH111" s="199">
        <f>IF(O111="sníž. přenesená",K111,0)</f>
        <v>0</v>
      </c>
      <c r="BI111" s="199">
        <f>IF(O111="nulová",K111,0)</f>
        <v>0</v>
      </c>
      <c r="BJ111" s="17" t="s">
        <v>82</v>
      </c>
      <c r="BK111" s="199">
        <f>ROUND(P111*H111,2)</f>
        <v>0</v>
      </c>
      <c r="BL111" s="17" t="s">
        <v>185</v>
      </c>
      <c r="BM111" s="198" t="s">
        <v>191</v>
      </c>
    </row>
    <row r="112" s="2" customFormat="1">
      <c r="A112" s="38"/>
      <c r="B112" s="39"/>
      <c r="C112" s="40"/>
      <c r="D112" s="200" t="s">
        <v>128</v>
      </c>
      <c r="E112" s="40"/>
      <c r="F112" s="201" t="s">
        <v>192</v>
      </c>
      <c r="G112" s="40"/>
      <c r="H112" s="40"/>
      <c r="I112" s="202"/>
      <c r="J112" s="202"/>
      <c r="K112" s="40"/>
      <c r="L112" s="40"/>
      <c r="M112" s="44"/>
      <c r="N112" s="203"/>
      <c r="O112" s="204"/>
      <c r="P112" s="84"/>
      <c r="Q112" s="84"/>
      <c r="R112" s="84"/>
      <c r="S112" s="84"/>
      <c r="T112" s="84"/>
      <c r="U112" s="84"/>
      <c r="V112" s="84"/>
      <c r="W112" s="84"/>
      <c r="X112" s="85"/>
      <c r="Y112" s="38"/>
      <c r="Z112" s="38"/>
      <c r="AA112" s="38"/>
      <c r="AB112" s="38"/>
      <c r="AC112" s="38"/>
      <c r="AD112" s="38"/>
      <c r="AE112" s="38"/>
      <c r="AT112" s="17" t="s">
        <v>128</v>
      </c>
      <c r="AU112" s="17" t="s">
        <v>82</v>
      </c>
    </row>
    <row r="113" s="2" customFormat="1" ht="24.15" customHeight="1">
      <c r="A113" s="38"/>
      <c r="B113" s="39"/>
      <c r="C113" s="220" t="s">
        <v>193</v>
      </c>
      <c r="D113" s="220" t="s">
        <v>169</v>
      </c>
      <c r="E113" s="221" t="s">
        <v>194</v>
      </c>
      <c r="F113" s="222" t="s">
        <v>195</v>
      </c>
      <c r="G113" s="223" t="s">
        <v>143</v>
      </c>
      <c r="H113" s="224">
        <v>1</v>
      </c>
      <c r="I113" s="225"/>
      <c r="J113" s="225"/>
      <c r="K113" s="226">
        <f>ROUND(P113*H113,2)</f>
        <v>0</v>
      </c>
      <c r="L113" s="222" t="s">
        <v>123</v>
      </c>
      <c r="M113" s="44"/>
      <c r="N113" s="227" t="s">
        <v>20</v>
      </c>
      <c r="O113" s="194" t="s">
        <v>43</v>
      </c>
      <c r="P113" s="195">
        <f>I113+J113</f>
        <v>0</v>
      </c>
      <c r="Q113" s="195">
        <f>ROUND(I113*H113,2)</f>
        <v>0</v>
      </c>
      <c r="R113" s="195">
        <f>ROUND(J113*H113,2)</f>
        <v>0</v>
      </c>
      <c r="S113" s="84"/>
      <c r="T113" s="196">
        <f>S113*H113</f>
        <v>0</v>
      </c>
      <c r="U113" s="196">
        <v>0</v>
      </c>
      <c r="V113" s="196">
        <f>U113*H113</f>
        <v>0</v>
      </c>
      <c r="W113" s="196">
        <v>0</v>
      </c>
      <c r="X113" s="197">
        <f>W113*H113</f>
        <v>0</v>
      </c>
      <c r="Y113" s="38"/>
      <c r="Z113" s="38"/>
      <c r="AA113" s="38"/>
      <c r="AB113" s="38"/>
      <c r="AC113" s="38"/>
      <c r="AD113" s="38"/>
      <c r="AE113" s="38"/>
      <c r="AR113" s="198" t="s">
        <v>185</v>
      </c>
      <c r="AT113" s="198" t="s">
        <v>169</v>
      </c>
      <c r="AU113" s="198" t="s">
        <v>82</v>
      </c>
      <c r="AY113" s="17" t="s">
        <v>125</v>
      </c>
      <c r="BE113" s="199">
        <f>IF(O113="základní",K113,0)</f>
        <v>0</v>
      </c>
      <c r="BF113" s="199">
        <f>IF(O113="snížená",K113,0)</f>
        <v>0</v>
      </c>
      <c r="BG113" s="199">
        <f>IF(O113="zákl. přenesená",K113,0)</f>
        <v>0</v>
      </c>
      <c r="BH113" s="199">
        <f>IF(O113="sníž. přenesená",K113,0)</f>
        <v>0</v>
      </c>
      <c r="BI113" s="199">
        <f>IF(O113="nulová",K113,0)</f>
        <v>0</v>
      </c>
      <c r="BJ113" s="17" t="s">
        <v>82</v>
      </c>
      <c r="BK113" s="199">
        <f>ROUND(P113*H113,2)</f>
        <v>0</v>
      </c>
      <c r="BL113" s="17" t="s">
        <v>185</v>
      </c>
      <c r="BM113" s="198" t="s">
        <v>196</v>
      </c>
    </row>
    <row r="114" s="2" customFormat="1">
      <c r="A114" s="38"/>
      <c r="B114" s="39"/>
      <c r="C114" s="40"/>
      <c r="D114" s="200" t="s">
        <v>128</v>
      </c>
      <c r="E114" s="40"/>
      <c r="F114" s="201" t="s">
        <v>197</v>
      </c>
      <c r="G114" s="40"/>
      <c r="H114" s="40"/>
      <c r="I114" s="202"/>
      <c r="J114" s="202"/>
      <c r="K114" s="40"/>
      <c r="L114" s="40"/>
      <c r="M114" s="44"/>
      <c r="N114" s="203"/>
      <c r="O114" s="204"/>
      <c r="P114" s="84"/>
      <c r="Q114" s="84"/>
      <c r="R114" s="84"/>
      <c r="S114" s="84"/>
      <c r="T114" s="84"/>
      <c r="U114" s="84"/>
      <c r="V114" s="84"/>
      <c r="W114" s="84"/>
      <c r="X114" s="85"/>
      <c r="Y114" s="38"/>
      <c r="Z114" s="38"/>
      <c r="AA114" s="38"/>
      <c r="AB114" s="38"/>
      <c r="AC114" s="38"/>
      <c r="AD114" s="38"/>
      <c r="AE114" s="38"/>
      <c r="AT114" s="17" t="s">
        <v>128</v>
      </c>
      <c r="AU114" s="17" t="s">
        <v>82</v>
      </c>
    </row>
    <row r="115" s="2" customFormat="1" ht="24.15" customHeight="1">
      <c r="A115" s="38"/>
      <c r="B115" s="39"/>
      <c r="C115" s="220" t="s">
        <v>9</v>
      </c>
      <c r="D115" s="220" t="s">
        <v>169</v>
      </c>
      <c r="E115" s="221" t="s">
        <v>198</v>
      </c>
      <c r="F115" s="222" t="s">
        <v>199</v>
      </c>
      <c r="G115" s="223" t="s">
        <v>143</v>
      </c>
      <c r="H115" s="224">
        <v>2</v>
      </c>
      <c r="I115" s="225"/>
      <c r="J115" s="225"/>
      <c r="K115" s="226">
        <f>ROUND(P115*H115,2)</f>
        <v>0</v>
      </c>
      <c r="L115" s="222" t="s">
        <v>123</v>
      </c>
      <c r="M115" s="44"/>
      <c r="N115" s="227" t="s">
        <v>20</v>
      </c>
      <c r="O115" s="194" t="s">
        <v>43</v>
      </c>
      <c r="P115" s="195">
        <f>I115+J115</f>
        <v>0</v>
      </c>
      <c r="Q115" s="195">
        <f>ROUND(I115*H115,2)</f>
        <v>0</v>
      </c>
      <c r="R115" s="195">
        <f>ROUND(J115*H115,2)</f>
        <v>0</v>
      </c>
      <c r="S115" s="84"/>
      <c r="T115" s="196">
        <f>S115*H115</f>
        <v>0</v>
      </c>
      <c r="U115" s="196">
        <v>0</v>
      </c>
      <c r="V115" s="196">
        <f>U115*H115</f>
        <v>0</v>
      </c>
      <c r="W115" s="196">
        <v>0</v>
      </c>
      <c r="X115" s="197">
        <f>W115*H115</f>
        <v>0</v>
      </c>
      <c r="Y115" s="38"/>
      <c r="Z115" s="38"/>
      <c r="AA115" s="38"/>
      <c r="AB115" s="38"/>
      <c r="AC115" s="38"/>
      <c r="AD115" s="38"/>
      <c r="AE115" s="38"/>
      <c r="AR115" s="198" t="s">
        <v>185</v>
      </c>
      <c r="AT115" s="198" t="s">
        <v>169</v>
      </c>
      <c r="AU115" s="198" t="s">
        <v>82</v>
      </c>
      <c r="AY115" s="17" t="s">
        <v>125</v>
      </c>
      <c r="BE115" s="199">
        <f>IF(O115="základní",K115,0)</f>
        <v>0</v>
      </c>
      <c r="BF115" s="199">
        <f>IF(O115="snížená",K115,0)</f>
        <v>0</v>
      </c>
      <c r="BG115" s="199">
        <f>IF(O115="zákl. přenesená",K115,0)</f>
        <v>0</v>
      </c>
      <c r="BH115" s="199">
        <f>IF(O115="sníž. přenesená",K115,0)</f>
        <v>0</v>
      </c>
      <c r="BI115" s="199">
        <f>IF(O115="nulová",K115,0)</f>
        <v>0</v>
      </c>
      <c r="BJ115" s="17" t="s">
        <v>82</v>
      </c>
      <c r="BK115" s="199">
        <f>ROUND(P115*H115,2)</f>
        <v>0</v>
      </c>
      <c r="BL115" s="17" t="s">
        <v>185</v>
      </c>
      <c r="BM115" s="198" t="s">
        <v>200</v>
      </c>
    </row>
    <row r="116" s="2" customFormat="1">
      <c r="A116" s="38"/>
      <c r="B116" s="39"/>
      <c r="C116" s="40"/>
      <c r="D116" s="200" t="s">
        <v>128</v>
      </c>
      <c r="E116" s="40"/>
      <c r="F116" s="201" t="s">
        <v>201</v>
      </c>
      <c r="G116" s="40"/>
      <c r="H116" s="40"/>
      <c r="I116" s="202"/>
      <c r="J116" s="202"/>
      <c r="K116" s="40"/>
      <c r="L116" s="40"/>
      <c r="M116" s="44"/>
      <c r="N116" s="203"/>
      <c r="O116" s="204"/>
      <c r="P116" s="84"/>
      <c r="Q116" s="84"/>
      <c r="R116" s="84"/>
      <c r="S116" s="84"/>
      <c r="T116" s="84"/>
      <c r="U116" s="84"/>
      <c r="V116" s="84"/>
      <c r="W116" s="84"/>
      <c r="X116" s="85"/>
      <c r="Y116" s="38"/>
      <c r="Z116" s="38"/>
      <c r="AA116" s="38"/>
      <c r="AB116" s="38"/>
      <c r="AC116" s="38"/>
      <c r="AD116" s="38"/>
      <c r="AE116" s="38"/>
      <c r="AT116" s="17" t="s">
        <v>128</v>
      </c>
      <c r="AU116" s="17" t="s">
        <v>82</v>
      </c>
    </row>
    <row r="117" s="2" customFormat="1" ht="24.15" customHeight="1">
      <c r="A117" s="38"/>
      <c r="B117" s="39"/>
      <c r="C117" s="220" t="s">
        <v>172</v>
      </c>
      <c r="D117" s="220" t="s">
        <v>169</v>
      </c>
      <c r="E117" s="221" t="s">
        <v>202</v>
      </c>
      <c r="F117" s="222" t="s">
        <v>203</v>
      </c>
      <c r="G117" s="223" t="s">
        <v>122</v>
      </c>
      <c r="H117" s="224">
        <v>1</v>
      </c>
      <c r="I117" s="225"/>
      <c r="J117" s="225"/>
      <c r="K117" s="226">
        <f>ROUND(P117*H117,2)</f>
        <v>0</v>
      </c>
      <c r="L117" s="222" t="s">
        <v>123</v>
      </c>
      <c r="M117" s="44"/>
      <c r="N117" s="227" t="s">
        <v>20</v>
      </c>
      <c r="O117" s="194" t="s">
        <v>43</v>
      </c>
      <c r="P117" s="195">
        <f>I117+J117</f>
        <v>0</v>
      </c>
      <c r="Q117" s="195">
        <f>ROUND(I117*H117,2)</f>
        <v>0</v>
      </c>
      <c r="R117" s="195">
        <f>ROUND(J117*H117,2)</f>
        <v>0</v>
      </c>
      <c r="S117" s="84"/>
      <c r="T117" s="196">
        <f>S117*H117</f>
        <v>0</v>
      </c>
      <c r="U117" s="196">
        <v>0</v>
      </c>
      <c r="V117" s="196">
        <f>U117*H117</f>
        <v>0</v>
      </c>
      <c r="W117" s="196">
        <v>0.056000000000000001</v>
      </c>
      <c r="X117" s="197">
        <f>W117*H117</f>
        <v>0.056000000000000001</v>
      </c>
      <c r="Y117" s="38"/>
      <c r="Z117" s="38"/>
      <c r="AA117" s="38"/>
      <c r="AB117" s="38"/>
      <c r="AC117" s="38"/>
      <c r="AD117" s="38"/>
      <c r="AE117" s="38"/>
      <c r="AR117" s="198" t="s">
        <v>126</v>
      </c>
      <c r="AT117" s="198" t="s">
        <v>169</v>
      </c>
      <c r="AU117" s="198" t="s">
        <v>82</v>
      </c>
      <c r="AY117" s="17" t="s">
        <v>125</v>
      </c>
      <c r="BE117" s="199">
        <f>IF(O117="základní",K117,0)</f>
        <v>0</v>
      </c>
      <c r="BF117" s="199">
        <f>IF(O117="snížená",K117,0)</f>
        <v>0</v>
      </c>
      <c r="BG117" s="199">
        <f>IF(O117="zákl. přenesená",K117,0)</f>
        <v>0</v>
      </c>
      <c r="BH117" s="199">
        <f>IF(O117="sníž. přenesená",K117,0)</f>
        <v>0</v>
      </c>
      <c r="BI117" s="199">
        <f>IF(O117="nulová",K117,0)</f>
        <v>0</v>
      </c>
      <c r="BJ117" s="17" t="s">
        <v>82</v>
      </c>
      <c r="BK117" s="199">
        <f>ROUND(P117*H117,2)</f>
        <v>0</v>
      </c>
      <c r="BL117" s="17" t="s">
        <v>126</v>
      </c>
      <c r="BM117" s="198" t="s">
        <v>204</v>
      </c>
    </row>
    <row r="118" s="2" customFormat="1">
      <c r="A118" s="38"/>
      <c r="B118" s="39"/>
      <c r="C118" s="40"/>
      <c r="D118" s="200" t="s">
        <v>128</v>
      </c>
      <c r="E118" s="40"/>
      <c r="F118" s="201" t="s">
        <v>205</v>
      </c>
      <c r="G118" s="40"/>
      <c r="H118" s="40"/>
      <c r="I118" s="202"/>
      <c r="J118" s="202"/>
      <c r="K118" s="40"/>
      <c r="L118" s="40"/>
      <c r="M118" s="44"/>
      <c r="N118" s="203"/>
      <c r="O118" s="204"/>
      <c r="P118" s="84"/>
      <c r="Q118" s="84"/>
      <c r="R118" s="84"/>
      <c r="S118" s="84"/>
      <c r="T118" s="84"/>
      <c r="U118" s="84"/>
      <c r="V118" s="84"/>
      <c r="W118" s="84"/>
      <c r="X118" s="85"/>
      <c r="Y118" s="38"/>
      <c r="Z118" s="38"/>
      <c r="AA118" s="38"/>
      <c r="AB118" s="38"/>
      <c r="AC118" s="38"/>
      <c r="AD118" s="38"/>
      <c r="AE118" s="38"/>
      <c r="AT118" s="17" t="s">
        <v>128</v>
      </c>
      <c r="AU118" s="17" t="s">
        <v>82</v>
      </c>
    </row>
    <row r="119" s="2" customFormat="1" ht="24.15" customHeight="1">
      <c r="A119" s="38"/>
      <c r="B119" s="39"/>
      <c r="C119" s="220" t="s">
        <v>206</v>
      </c>
      <c r="D119" s="220" t="s">
        <v>169</v>
      </c>
      <c r="E119" s="221" t="s">
        <v>207</v>
      </c>
      <c r="F119" s="222" t="s">
        <v>208</v>
      </c>
      <c r="G119" s="223" t="s">
        <v>122</v>
      </c>
      <c r="H119" s="224">
        <v>33</v>
      </c>
      <c r="I119" s="225"/>
      <c r="J119" s="225"/>
      <c r="K119" s="226">
        <f>ROUND(P119*H119,2)</f>
        <v>0</v>
      </c>
      <c r="L119" s="222" t="s">
        <v>123</v>
      </c>
      <c r="M119" s="44"/>
      <c r="N119" s="227" t="s">
        <v>20</v>
      </c>
      <c r="O119" s="194" t="s">
        <v>43</v>
      </c>
      <c r="P119" s="195">
        <f>I119+J119</f>
        <v>0</v>
      </c>
      <c r="Q119" s="195">
        <f>ROUND(I119*H119,2)</f>
        <v>0</v>
      </c>
      <c r="R119" s="195">
        <f>ROUND(J119*H119,2)</f>
        <v>0</v>
      </c>
      <c r="S119" s="84"/>
      <c r="T119" s="196">
        <f>S119*H119</f>
        <v>0</v>
      </c>
      <c r="U119" s="196">
        <v>0</v>
      </c>
      <c r="V119" s="196">
        <f>U119*H119</f>
        <v>0</v>
      </c>
      <c r="W119" s="196">
        <v>0</v>
      </c>
      <c r="X119" s="197">
        <f>W119*H119</f>
        <v>0</v>
      </c>
      <c r="Y119" s="38"/>
      <c r="Z119" s="38"/>
      <c r="AA119" s="38"/>
      <c r="AB119" s="38"/>
      <c r="AC119" s="38"/>
      <c r="AD119" s="38"/>
      <c r="AE119" s="38"/>
      <c r="AR119" s="198" t="s">
        <v>185</v>
      </c>
      <c r="AT119" s="198" t="s">
        <v>169</v>
      </c>
      <c r="AU119" s="198" t="s">
        <v>82</v>
      </c>
      <c r="AY119" s="17" t="s">
        <v>125</v>
      </c>
      <c r="BE119" s="199">
        <f>IF(O119="základní",K119,0)</f>
        <v>0</v>
      </c>
      <c r="BF119" s="199">
        <f>IF(O119="snížená",K119,0)</f>
        <v>0</v>
      </c>
      <c r="BG119" s="199">
        <f>IF(O119="zákl. přenesená",K119,0)</f>
        <v>0</v>
      </c>
      <c r="BH119" s="199">
        <f>IF(O119="sníž. přenesená",K119,0)</f>
        <v>0</v>
      </c>
      <c r="BI119" s="199">
        <f>IF(O119="nulová",K119,0)</f>
        <v>0</v>
      </c>
      <c r="BJ119" s="17" t="s">
        <v>82</v>
      </c>
      <c r="BK119" s="199">
        <f>ROUND(P119*H119,2)</f>
        <v>0</v>
      </c>
      <c r="BL119" s="17" t="s">
        <v>185</v>
      </c>
      <c r="BM119" s="198" t="s">
        <v>209</v>
      </c>
    </row>
    <row r="120" s="2" customFormat="1">
      <c r="A120" s="38"/>
      <c r="B120" s="39"/>
      <c r="C120" s="40"/>
      <c r="D120" s="200" t="s">
        <v>128</v>
      </c>
      <c r="E120" s="40"/>
      <c r="F120" s="201" t="s">
        <v>210</v>
      </c>
      <c r="G120" s="40"/>
      <c r="H120" s="40"/>
      <c r="I120" s="202"/>
      <c r="J120" s="202"/>
      <c r="K120" s="40"/>
      <c r="L120" s="40"/>
      <c r="M120" s="44"/>
      <c r="N120" s="203"/>
      <c r="O120" s="204"/>
      <c r="P120" s="84"/>
      <c r="Q120" s="84"/>
      <c r="R120" s="84"/>
      <c r="S120" s="84"/>
      <c r="T120" s="84"/>
      <c r="U120" s="84"/>
      <c r="V120" s="84"/>
      <c r="W120" s="84"/>
      <c r="X120" s="85"/>
      <c r="Y120" s="38"/>
      <c r="Z120" s="38"/>
      <c r="AA120" s="38"/>
      <c r="AB120" s="38"/>
      <c r="AC120" s="38"/>
      <c r="AD120" s="38"/>
      <c r="AE120" s="38"/>
      <c r="AT120" s="17" t="s">
        <v>128</v>
      </c>
      <c r="AU120" s="17" t="s">
        <v>82</v>
      </c>
    </row>
    <row r="121" s="2" customFormat="1" ht="24.15" customHeight="1">
      <c r="A121" s="38"/>
      <c r="B121" s="39"/>
      <c r="C121" s="220" t="s">
        <v>211</v>
      </c>
      <c r="D121" s="220" t="s">
        <v>169</v>
      </c>
      <c r="E121" s="221" t="s">
        <v>212</v>
      </c>
      <c r="F121" s="222" t="s">
        <v>213</v>
      </c>
      <c r="G121" s="223" t="s">
        <v>143</v>
      </c>
      <c r="H121" s="224">
        <v>1</v>
      </c>
      <c r="I121" s="225"/>
      <c r="J121" s="225"/>
      <c r="K121" s="226">
        <f>ROUND(P121*H121,2)</f>
        <v>0</v>
      </c>
      <c r="L121" s="222" t="s">
        <v>123</v>
      </c>
      <c r="M121" s="44"/>
      <c r="N121" s="227" t="s">
        <v>20</v>
      </c>
      <c r="O121" s="194" t="s">
        <v>43</v>
      </c>
      <c r="P121" s="195">
        <f>I121+J121</f>
        <v>0</v>
      </c>
      <c r="Q121" s="195">
        <f>ROUND(I121*H121,2)</f>
        <v>0</v>
      </c>
      <c r="R121" s="195">
        <f>ROUND(J121*H121,2)</f>
        <v>0</v>
      </c>
      <c r="S121" s="84"/>
      <c r="T121" s="196">
        <f>S121*H121</f>
        <v>0</v>
      </c>
      <c r="U121" s="196">
        <v>0</v>
      </c>
      <c r="V121" s="196">
        <f>U121*H121</f>
        <v>0</v>
      </c>
      <c r="W121" s="196">
        <v>0</v>
      </c>
      <c r="X121" s="197">
        <f>W121*H121</f>
        <v>0</v>
      </c>
      <c r="Y121" s="38"/>
      <c r="Z121" s="38"/>
      <c r="AA121" s="38"/>
      <c r="AB121" s="38"/>
      <c r="AC121" s="38"/>
      <c r="AD121" s="38"/>
      <c r="AE121" s="38"/>
      <c r="AR121" s="198" t="s">
        <v>172</v>
      </c>
      <c r="AT121" s="198" t="s">
        <v>169</v>
      </c>
      <c r="AU121" s="198" t="s">
        <v>82</v>
      </c>
      <c r="AY121" s="17" t="s">
        <v>125</v>
      </c>
      <c r="BE121" s="199">
        <f>IF(O121="základní",K121,0)</f>
        <v>0</v>
      </c>
      <c r="BF121" s="199">
        <f>IF(O121="snížená",K121,0)</f>
        <v>0</v>
      </c>
      <c r="BG121" s="199">
        <f>IF(O121="zákl. přenesená",K121,0)</f>
        <v>0</v>
      </c>
      <c r="BH121" s="199">
        <f>IF(O121="sníž. přenesená",K121,0)</f>
        <v>0</v>
      </c>
      <c r="BI121" s="199">
        <f>IF(O121="nulová",K121,0)</f>
        <v>0</v>
      </c>
      <c r="BJ121" s="17" t="s">
        <v>82</v>
      </c>
      <c r="BK121" s="199">
        <f>ROUND(P121*H121,2)</f>
        <v>0</v>
      </c>
      <c r="BL121" s="17" t="s">
        <v>172</v>
      </c>
      <c r="BM121" s="198" t="s">
        <v>214</v>
      </c>
    </row>
    <row r="122" s="2" customFormat="1">
      <c r="A122" s="38"/>
      <c r="B122" s="39"/>
      <c r="C122" s="40"/>
      <c r="D122" s="200" t="s">
        <v>128</v>
      </c>
      <c r="E122" s="40"/>
      <c r="F122" s="201" t="s">
        <v>215</v>
      </c>
      <c r="G122" s="40"/>
      <c r="H122" s="40"/>
      <c r="I122" s="202"/>
      <c r="J122" s="202"/>
      <c r="K122" s="40"/>
      <c r="L122" s="40"/>
      <c r="M122" s="44"/>
      <c r="N122" s="203"/>
      <c r="O122" s="204"/>
      <c r="P122" s="84"/>
      <c r="Q122" s="84"/>
      <c r="R122" s="84"/>
      <c r="S122" s="84"/>
      <c r="T122" s="84"/>
      <c r="U122" s="84"/>
      <c r="V122" s="84"/>
      <c r="W122" s="84"/>
      <c r="X122" s="85"/>
      <c r="Y122" s="38"/>
      <c r="Z122" s="38"/>
      <c r="AA122" s="38"/>
      <c r="AB122" s="38"/>
      <c r="AC122" s="38"/>
      <c r="AD122" s="38"/>
      <c r="AE122" s="38"/>
      <c r="AT122" s="17" t="s">
        <v>128</v>
      </c>
      <c r="AU122" s="17" t="s">
        <v>82</v>
      </c>
    </row>
    <row r="123" s="2" customFormat="1" ht="24.15" customHeight="1">
      <c r="A123" s="38"/>
      <c r="B123" s="39"/>
      <c r="C123" s="220" t="s">
        <v>216</v>
      </c>
      <c r="D123" s="220" t="s">
        <v>169</v>
      </c>
      <c r="E123" s="221" t="s">
        <v>217</v>
      </c>
      <c r="F123" s="222" t="s">
        <v>218</v>
      </c>
      <c r="G123" s="223" t="s">
        <v>219</v>
      </c>
      <c r="H123" s="224">
        <v>15</v>
      </c>
      <c r="I123" s="225"/>
      <c r="J123" s="225"/>
      <c r="K123" s="226">
        <f>ROUND(P123*H123,2)</f>
        <v>0</v>
      </c>
      <c r="L123" s="222" t="s">
        <v>123</v>
      </c>
      <c r="M123" s="44"/>
      <c r="N123" s="227" t="s">
        <v>20</v>
      </c>
      <c r="O123" s="194" t="s">
        <v>43</v>
      </c>
      <c r="P123" s="195">
        <f>I123+J123</f>
        <v>0</v>
      </c>
      <c r="Q123" s="195">
        <f>ROUND(I123*H123,2)</f>
        <v>0</v>
      </c>
      <c r="R123" s="195">
        <f>ROUND(J123*H123,2)</f>
        <v>0</v>
      </c>
      <c r="S123" s="84"/>
      <c r="T123" s="196">
        <f>S123*H123</f>
        <v>0</v>
      </c>
      <c r="U123" s="196">
        <v>0</v>
      </c>
      <c r="V123" s="196">
        <f>U123*H123</f>
        <v>0</v>
      </c>
      <c r="W123" s="196">
        <v>0</v>
      </c>
      <c r="X123" s="197">
        <f>W123*H123</f>
        <v>0</v>
      </c>
      <c r="Y123" s="38"/>
      <c r="Z123" s="38"/>
      <c r="AA123" s="38"/>
      <c r="AB123" s="38"/>
      <c r="AC123" s="38"/>
      <c r="AD123" s="38"/>
      <c r="AE123" s="38"/>
      <c r="AR123" s="198" t="s">
        <v>220</v>
      </c>
      <c r="AT123" s="198" t="s">
        <v>169</v>
      </c>
      <c r="AU123" s="198" t="s">
        <v>82</v>
      </c>
      <c r="AY123" s="17" t="s">
        <v>125</v>
      </c>
      <c r="BE123" s="199">
        <f>IF(O123="základní",K123,0)</f>
        <v>0</v>
      </c>
      <c r="BF123" s="199">
        <f>IF(O123="snížená",K123,0)</f>
        <v>0</v>
      </c>
      <c r="BG123" s="199">
        <f>IF(O123="zákl. přenesená",K123,0)</f>
        <v>0</v>
      </c>
      <c r="BH123" s="199">
        <f>IF(O123="sníž. přenesená",K123,0)</f>
        <v>0</v>
      </c>
      <c r="BI123" s="199">
        <f>IF(O123="nulová",K123,0)</f>
        <v>0</v>
      </c>
      <c r="BJ123" s="17" t="s">
        <v>82</v>
      </c>
      <c r="BK123" s="199">
        <f>ROUND(P123*H123,2)</f>
        <v>0</v>
      </c>
      <c r="BL123" s="17" t="s">
        <v>220</v>
      </c>
      <c r="BM123" s="198" t="s">
        <v>221</v>
      </c>
    </row>
    <row r="124" s="2" customFormat="1">
      <c r="A124" s="38"/>
      <c r="B124" s="39"/>
      <c r="C124" s="40"/>
      <c r="D124" s="200" t="s">
        <v>128</v>
      </c>
      <c r="E124" s="40"/>
      <c r="F124" s="201" t="s">
        <v>222</v>
      </c>
      <c r="G124" s="40"/>
      <c r="H124" s="40"/>
      <c r="I124" s="202"/>
      <c r="J124" s="202"/>
      <c r="K124" s="40"/>
      <c r="L124" s="40"/>
      <c r="M124" s="44"/>
      <c r="N124" s="203"/>
      <c r="O124" s="204"/>
      <c r="P124" s="84"/>
      <c r="Q124" s="84"/>
      <c r="R124" s="84"/>
      <c r="S124" s="84"/>
      <c r="T124" s="84"/>
      <c r="U124" s="84"/>
      <c r="V124" s="84"/>
      <c r="W124" s="84"/>
      <c r="X124" s="85"/>
      <c r="Y124" s="38"/>
      <c r="Z124" s="38"/>
      <c r="AA124" s="38"/>
      <c r="AB124" s="38"/>
      <c r="AC124" s="38"/>
      <c r="AD124" s="38"/>
      <c r="AE124" s="38"/>
      <c r="AT124" s="17" t="s">
        <v>128</v>
      </c>
      <c r="AU124" s="17" t="s">
        <v>82</v>
      </c>
    </row>
    <row r="125" s="2" customFormat="1">
      <c r="A125" s="38"/>
      <c r="B125" s="39"/>
      <c r="C125" s="40"/>
      <c r="D125" s="200" t="s">
        <v>175</v>
      </c>
      <c r="E125" s="40"/>
      <c r="F125" s="228" t="s">
        <v>223</v>
      </c>
      <c r="G125" s="40"/>
      <c r="H125" s="40"/>
      <c r="I125" s="202"/>
      <c r="J125" s="202"/>
      <c r="K125" s="40"/>
      <c r="L125" s="40"/>
      <c r="M125" s="44"/>
      <c r="N125" s="203"/>
      <c r="O125" s="204"/>
      <c r="P125" s="84"/>
      <c r="Q125" s="84"/>
      <c r="R125" s="84"/>
      <c r="S125" s="84"/>
      <c r="T125" s="84"/>
      <c r="U125" s="84"/>
      <c r="V125" s="84"/>
      <c r="W125" s="84"/>
      <c r="X125" s="85"/>
      <c r="Y125" s="38"/>
      <c r="Z125" s="38"/>
      <c r="AA125" s="38"/>
      <c r="AB125" s="38"/>
      <c r="AC125" s="38"/>
      <c r="AD125" s="38"/>
      <c r="AE125" s="38"/>
      <c r="AT125" s="17" t="s">
        <v>175</v>
      </c>
      <c r="AU125" s="17" t="s">
        <v>82</v>
      </c>
    </row>
    <row r="126" s="2" customFormat="1" ht="24.15" customHeight="1">
      <c r="A126" s="38"/>
      <c r="B126" s="39"/>
      <c r="C126" s="220" t="s">
        <v>224</v>
      </c>
      <c r="D126" s="220" t="s">
        <v>169</v>
      </c>
      <c r="E126" s="221" t="s">
        <v>225</v>
      </c>
      <c r="F126" s="222" t="s">
        <v>226</v>
      </c>
      <c r="G126" s="223" t="s">
        <v>143</v>
      </c>
      <c r="H126" s="224">
        <v>1</v>
      </c>
      <c r="I126" s="225"/>
      <c r="J126" s="225"/>
      <c r="K126" s="226">
        <f>ROUND(P126*H126,2)</f>
        <v>0</v>
      </c>
      <c r="L126" s="222" t="s">
        <v>227</v>
      </c>
      <c r="M126" s="44"/>
      <c r="N126" s="227" t="s">
        <v>20</v>
      </c>
      <c r="O126" s="194" t="s">
        <v>43</v>
      </c>
      <c r="P126" s="195">
        <f>I126+J126</f>
        <v>0</v>
      </c>
      <c r="Q126" s="195">
        <f>ROUND(I126*H126,2)</f>
        <v>0</v>
      </c>
      <c r="R126" s="195">
        <f>ROUND(J126*H126,2)</f>
        <v>0</v>
      </c>
      <c r="S126" s="84"/>
      <c r="T126" s="196">
        <f>S126*H126</f>
        <v>0</v>
      </c>
      <c r="U126" s="196">
        <v>0</v>
      </c>
      <c r="V126" s="196">
        <f>U126*H126</f>
        <v>0</v>
      </c>
      <c r="W126" s="196">
        <v>0</v>
      </c>
      <c r="X126" s="197">
        <f>W126*H126</f>
        <v>0</v>
      </c>
      <c r="Y126" s="38"/>
      <c r="Z126" s="38"/>
      <c r="AA126" s="38"/>
      <c r="AB126" s="38"/>
      <c r="AC126" s="38"/>
      <c r="AD126" s="38"/>
      <c r="AE126" s="38"/>
      <c r="AR126" s="198" t="s">
        <v>172</v>
      </c>
      <c r="AT126" s="198" t="s">
        <v>169</v>
      </c>
      <c r="AU126" s="198" t="s">
        <v>82</v>
      </c>
      <c r="AY126" s="17" t="s">
        <v>125</v>
      </c>
      <c r="BE126" s="199">
        <f>IF(O126="základní",K126,0)</f>
        <v>0</v>
      </c>
      <c r="BF126" s="199">
        <f>IF(O126="snížená",K126,0)</f>
        <v>0</v>
      </c>
      <c r="BG126" s="199">
        <f>IF(O126="zákl. přenesená",K126,0)</f>
        <v>0</v>
      </c>
      <c r="BH126" s="199">
        <f>IF(O126="sníž. přenesená",K126,0)</f>
        <v>0</v>
      </c>
      <c r="BI126" s="199">
        <f>IF(O126="nulová",K126,0)</f>
        <v>0</v>
      </c>
      <c r="BJ126" s="17" t="s">
        <v>82</v>
      </c>
      <c r="BK126" s="199">
        <f>ROUND(P126*H126,2)</f>
        <v>0</v>
      </c>
      <c r="BL126" s="17" t="s">
        <v>172</v>
      </c>
      <c r="BM126" s="198" t="s">
        <v>228</v>
      </c>
    </row>
    <row r="127" s="2" customFormat="1">
      <c r="A127" s="38"/>
      <c r="B127" s="39"/>
      <c r="C127" s="40"/>
      <c r="D127" s="200" t="s">
        <v>128</v>
      </c>
      <c r="E127" s="40"/>
      <c r="F127" s="201" t="s">
        <v>229</v>
      </c>
      <c r="G127" s="40"/>
      <c r="H127" s="40"/>
      <c r="I127" s="202"/>
      <c r="J127" s="202"/>
      <c r="K127" s="40"/>
      <c r="L127" s="40"/>
      <c r="M127" s="44"/>
      <c r="N127" s="229"/>
      <c r="O127" s="230"/>
      <c r="P127" s="231"/>
      <c r="Q127" s="231"/>
      <c r="R127" s="231"/>
      <c r="S127" s="231"/>
      <c r="T127" s="231"/>
      <c r="U127" s="231"/>
      <c r="V127" s="231"/>
      <c r="W127" s="231"/>
      <c r="X127" s="232"/>
      <c r="Y127" s="38"/>
      <c r="Z127" s="38"/>
      <c r="AA127" s="38"/>
      <c r="AB127" s="38"/>
      <c r="AC127" s="38"/>
      <c r="AD127" s="38"/>
      <c r="AE127" s="38"/>
      <c r="AT127" s="17" t="s">
        <v>128</v>
      </c>
      <c r="AU127" s="17" t="s">
        <v>82</v>
      </c>
    </row>
    <row r="128" s="2" customFormat="1" ht="6.96" customHeight="1">
      <c r="A128" s="38"/>
      <c r="B128" s="59"/>
      <c r="C128" s="60"/>
      <c r="D128" s="60"/>
      <c r="E128" s="60"/>
      <c r="F128" s="60"/>
      <c r="G128" s="60"/>
      <c r="H128" s="60"/>
      <c r="I128" s="60"/>
      <c r="J128" s="60"/>
      <c r="K128" s="60"/>
      <c r="L128" s="60"/>
      <c r="M128" s="44"/>
      <c r="N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</sheetData>
  <sheetProtection sheet="1" autoFilter="0" formatColumns="0" formatRows="0" objects="1" scenarios="1" spinCount="100000" saltValue="cQ322mXoRd6I0utoTPy8GFmY9TJFGHFy+PhXyZuKeiey48jOKHVfRq0WxTC46HcaMJ9WEmNSkgWU5ggHrpGABg==" hashValue="N55czC4nF5eNIx9gFNx6qzNj9gkbnLD8EmUVDSA/g/W/qE497FfeVoa78OptemybK1zwQ7GyE3CT80IZtiEYfw==" algorithmName="SHA-512" password="CC35"/>
  <autoFilter ref="C82:L127"/>
  <mergeCells count="9">
    <mergeCell ref="E7:H7"/>
    <mergeCell ref="E9:H9"/>
    <mergeCell ref="E18:H18"/>
    <mergeCell ref="E27:H27"/>
    <mergeCell ref="E50:H50"/>
    <mergeCell ref="E52:H52"/>
    <mergeCell ref="E73:H73"/>
    <mergeCell ref="E75:H75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20"/>
      <c r="AT3" s="17" t="s">
        <v>84</v>
      </c>
    </row>
    <row r="4" s="1" customFormat="1" ht="24.96" customHeight="1">
      <c r="B4" s="20"/>
      <c r="D4" s="131" t="s">
        <v>88</v>
      </c>
      <c r="M4" s="20"/>
      <c r="N4" s="132" t="s">
        <v>11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33" t="s">
        <v>17</v>
      </c>
      <c r="M6" s="20"/>
    </row>
    <row r="7" s="1" customFormat="1" ht="16.5" customHeight="1">
      <c r="B7" s="20"/>
      <c r="E7" s="134" t="str">
        <f>'Rekapitulace stavby'!K6</f>
        <v>ZŠ A.Jiráska - výdej jídla - elektroinstalace k větrání</v>
      </c>
      <c r="F7" s="133"/>
      <c r="G7" s="133"/>
      <c r="H7" s="133"/>
      <c r="M7" s="20"/>
    </row>
    <row r="8" s="2" customFormat="1" ht="12" customHeight="1">
      <c r="A8" s="38"/>
      <c r="B8" s="44"/>
      <c r="C8" s="38"/>
      <c r="D8" s="133" t="s">
        <v>89</v>
      </c>
      <c r="E8" s="38"/>
      <c r="F8" s="38"/>
      <c r="G8" s="38"/>
      <c r="H8" s="38"/>
      <c r="I8" s="38"/>
      <c r="J8" s="38"/>
      <c r="K8" s="38"/>
      <c r="L8" s="38"/>
      <c r="M8" s="13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6" t="s">
        <v>230</v>
      </c>
      <c r="F9" s="38"/>
      <c r="G9" s="38"/>
      <c r="H9" s="38"/>
      <c r="I9" s="38"/>
      <c r="J9" s="38"/>
      <c r="K9" s="38"/>
      <c r="L9" s="38"/>
      <c r="M9" s="13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13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3" t="s">
        <v>19</v>
      </c>
      <c r="E11" s="38"/>
      <c r="F11" s="137" t="s">
        <v>20</v>
      </c>
      <c r="G11" s="38"/>
      <c r="H11" s="38"/>
      <c r="I11" s="133" t="s">
        <v>21</v>
      </c>
      <c r="J11" s="137" t="s">
        <v>20</v>
      </c>
      <c r="K11" s="38"/>
      <c r="L11" s="38"/>
      <c r="M11" s="13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3" t="s">
        <v>22</v>
      </c>
      <c r="E12" s="38"/>
      <c r="F12" s="137" t="s">
        <v>231</v>
      </c>
      <c r="G12" s="38"/>
      <c r="H12" s="38"/>
      <c r="I12" s="133" t="s">
        <v>24</v>
      </c>
      <c r="J12" s="138" t="str">
        <f>'Rekapitulace stavby'!AN8</f>
        <v>13. 5. 2021</v>
      </c>
      <c r="K12" s="38"/>
      <c r="L12" s="38"/>
      <c r="M12" s="13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13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3" t="s">
        <v>26</v>
      </c>
      <c r="E14" s="38"/>
      <c r="F14" s="38"/>
      <c r="G14" s="38"/>
      <c r="H14" s="38"/>
      <c r="I14" s="133" t="s">
        <v>27</v>
      </c>
      <c r="J14" s="137" t="s">
        <v>20</v>
      </c>
      <c r="K14" s="38"/>
      <c r="L14" s="38"/>
      <c r="M14" s="13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7" t="s">
        <v>28</v>
      </c>
      <c r="F15" s="38"/>
      <c r="G15" s="38"/>
      <c r="H15" s="38"/>
      <c r="I15" s="133" t="s">
        <v>29</v>
      </c>
      <c r="J15" s="137" t="s">
        <v>20</v>
      </c>
      <c r="K15" s="38"/>
      <c r="L15" s="38"/>
      <c r="M15" s="13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13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3" t="s">
        <v>30</v>
      </c>
      <c r="E17" s="38"/>
      <c r="F17" s="38"/>
      <c r="G17" s="38"/>
      <c r="H17" s="38"/>
      <c r="I17" s="133" t="s">
        <v>27</v>
      </c>
      <c r="J17" s="33" t="str">
        <f>'Rekapitulace stavby'!AN13</f>
        <v>Vyplň údaj</v>
      </c>
      <c r="K17" s="38"/>
      <c r="L17" s="38"/>
      <c r="M17" s="13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7"/>
      <c r="G18" s="137"/>
      <c r="H18" s="137"/>
      <c r="I18" s="133" t="s">
        <v>29</v>
      </c>
      <c r="J18" s="33" t="str">
        <f>'Rekapitulace stavby'!AN14</f>
        <v>Vyplň údaj</v>
      </c>
      <c r="K18" s="38"/>
      <c r="L18" s="38"/>
      <c r="M18" s="13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13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3" t="s">
        <v>32</v>
      </c>
      <c r="E20" s="38"/>
      <c r="F20" s="38"/>
      <c r="G20" s="38"/>
      <c r="H20" s="38"/>
      <c r="I20" s="133" t="s">
        <v>27</v>
      </c>
      <c r="J20" s="137" t="s">
        <v>20</v>
      </c>
      <c r="K20" s="38"/>
      <c r="L20" s="38"/>
      <c r="M20" s="13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7" t="s">
        <v>33</v>
      </c>
      <c r="F21" s="38"/>
      <c r="G21" s="38"/>
      <c r="H21" s="38"/>
      <c r="I21" s="133" t="s">
        <v>29</v>
      </c>
      <c r="J21" s="137" t="s">
        <v>20</v>
      </c>
      <c r="K21" s="38"/>
      <c r="L21" s="38"/>
      <c r="M21" s="13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13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3" t="s">
        <v>34</v>
      </c>
      <c r="E23" s="38"/>
      <c r="F23" s="38"/>
      <c r="G23" s="38"/>
      <c r="H23" s="38"/>
      <c r="I23" s="133" t="s">
        <v>27</v>
      </c>
      <c r="J23" s="137" t="s">
        <v>20</v>
      </c>
      <c r="K23" s="38"/>
      <c r="L23" s="38"/>
      <c r="M23" s="13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7" t="s">
        <v>232</v>
      </c>
      <c r="F24" s="38"/>
      <c r="G24" s="38"/>
      <c r="H24" s="38"/>
      <c r="I24" s="133" t="s">
        <v>29</v>
      </c>
      <c r="J24" s="137" t="s">
        <v>20</v>
      </c>
      <c r="K24" s="38"/>
      <c r="L24" s="38"/>
      <c r="M24" s="13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13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3" t="s">
        <v>36</v>
      </c>
      <c r="E26" s="38"/>
      <c r="F26" s="38"/>
      <c r="G26" s="38"/>
      <c r="H26" s="38"/>
      <c r="I26" s="38"/>
      <c r="J26" s="38"/>
      <c r="K26" s="38"/>
      <c r="L26" s="38"/>
      <c r="M26" s="13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9"/>
      <c r="B27" s="140"/>
      <c r="C27" s="139"/>
      <c r="D27" s="139"/>
      <c r="E27" s="141" t="s">
        <v>20</v>
      </c>
      <c r="F27" s="141"/>
      <c r="G27" s="141"/>
      <c r="H27" s="141"/>
      <c r="I27" s="139"/>
      <c r="J27" s="139"/>
      <c r="K27" s="139"/>
      <c r="L27" s="139"/>
      <c r="M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13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143"/>
      <c r="M29" s="13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>
      <c r="A30" s="38"/>
      <c r="B30" s="44"/>
      <c r="C30" s="38"/>
      <c r="D30" s="38"/>
      <c r="E30" s="133" t="s">
        <v>92</v>
      </c>
      <c r="F30" s="38"/>
      <c r="G30" s="38"/>
      <c r="H30" s="38"/>
      <c r="I30" s="38"/>
      <c r="J30" s="38"/>
      <c r="K30" s="144">
        <f>I61</f>
        <v>0</v>
      </c>
      <c r="L30" s="38"/>
      <c r="M30" s="13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33" t="s">
        <v>93</v>
      </c>
      <c r="F31" s="38"/>
      <c r="G31" s="38"/>
      <c r="H31" s="38"/>
      <c r="I31" s="38"/>
      <c r="J31" s="38"/>
      <c r="K31" s="144">
        <f>J61</f>
        <v>0</v>
      </c>
      <c r="L31" s="38"/>
      <c r="M31" s="13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45" t="s">
        <v>38</v>
      </c>
      <c r="E32" s="38"/>
      <c r="F32" s="38"/>
      <c r="G32" s="38"/>
      <c r="H32" s="38"/>
      <c r="I32" s="38"/>
      <c r="J32" s="38"/>
      <c r="K32" s="146">
        <f>ROUND(K87, 2)</f>
        <v>0</v>
      </c>
      <c r="L32" s="38"/>
      <c r="M32" s="13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43"/>
      <c r="E33" s="143"/>
      <c r="F33" s="143"/>
      <c r="G33" s="143"/>
      <c r="H33" s="143"/>
      <c r="I33" s="143"/>
      <c r="J33" s="143"/>
      <c r="K33" s="143"/>
      <c r="L33" s="143"/>
      <c r="M33" s="13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47" t="s">
        <v>40</v>
      </c>
      <c r="G34" s="38"/>
      <c r="H34" s="38"/>
      <c r="I34" s="147" t="s">
        <v>39</v>
      </c>
      <c r="J34" s="38"/>
      <c r="K34" s="147" t="s">
        <v>41</v>
      </c>
      <c r="L34" s="38"/>
      <c r="M34" s="13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48" t="s">
        <v>42</v>
      </c>
      <c r="E35" s="133" t="s">
        <v>43</v>
      </c>
      <c r="F35" s="144">
        <f>ROUND((SUM(BE87:BE169)),  2)</f>
        <v>0</v>
      </c>
      <c r="G35" s="38"/>
      <c r="H35" s="38"/>
      <c r="I35" s="149">
        <v>0.20999999999999999</v>
      </c>
      <c r="J35" s="38"/>
      <c r="K35" s="144">
        <f>ROUND(((SUM(BE87:BE169))*I35),  2)</f>
        <v>0</v>
      </c>
      <c r="L35" s="38"/>
      <c r="M35" s="13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33" t="s">
        <v>44</v>
      </c>
      <c r="F36" s="144">
        <f>ROUND((SUM(BF87:BF169)),  2)</f>
        <v>0</v>
      </c>
      <c r="G36" s="38"/>
      <c r="H36" s="38"/>
      <c r="I36" s="149">
        <v>0.14999999999999999</v>
      </c>
      <c r="J36" s="38"/>
      <c r="K36" s="144">
        <f>ROUND(((SUM(BF87:BF169))*I36),  2)</f>
        <v>0</v>
      </c>
      <c r="L36" s="38"/>
      <c r="M36" s="13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3" t="s">
        <v>45</v>
      </c>
      <c r="F37" s="144">
        <f>ROUND((SUM(BG87:BG169)),  2)</f>
        <v>0</v>
      </c>
      <c r="G37" s="38"/>
      <c r="H37" s="38"/>
      <c r="I37" s="149">
        <v>0.20999999999999999</v>
      </c>
      <c r="J37" s="38"/>
      <c r="K37" s="144">
        <f>0</f>
        <v>0</v>
      </c>
      <c r="L37" s="38"/>
      <c r="M37" s="13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33" t="s">
        <v>46</v>
      </c>
      <c r="F38" s="144">
        <f>ROUND((SUM(BH87:BH169)),  2)</f>
        <v>0</v>
      </c>
      <c r="G38" s="38"/>
      <c r="H38" s="38"/>
      <c r="I38" s="149">
        <v>0.14999999999999999</v>
      </c>
      <c r="J38" s="38"/>
      <c r="K38" s="144">
        <f>0</f>
        <v>0</v>
      </c>
      <c r="L38" s="38"/>
      <c r="M38" s="13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33" t="s">
        <v>47</v>
      </c>
      <c r="F39" s="144">
        <f>ROUND((SUM(BI87:BI169)),  2)</f>
        <v>0</v>
      </c>
      <c r="G39" s="38"/>
      <c r="H39" s="38"/>
      <c r="I39" s="149">
        <v>0</v>
      </c>
      <c r="J39" s="38"/>
      <c r="K39" s="144">
        <f>0</f>
        <v>0</v>
      </c>
      <c r="L39" s="38"/>
      <c r="M39" s="13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13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0"/>
      <c r="D41" s="151" t="s">
        <v>48</v>
      </c>
      <c r="E41" s="152"/>
      <c r="F41" s="152"/>
      <c r="G41" s="153" t="s">
        <v>49</v>
      </c>
      <c r="H41" s="154" t="s">
        <v>50</v>
      </c>
      <c r="I41" s="152"/>
      <c r="J41" s="152"/>
      <c r="K41" s="155">
        <f>SUM(K32:K39)</f>
        <v>0</v>
      </c>
      <c r="L41" s="156"/>
      <c r="M41" s="13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57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3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59"/>
      <c r="C46" s="160"/>
      <c r="D46" s="160"/>
      <c r="E46" s="160"/>
      <c r="F46" s="160"/>
      <c r="G46" s="160"/>
      <c r="H46" s="160"/>
      <c r="I46" s="160"/>
      <c r="J46" s="160"/>
      <c r="K46" s="160"/>
      <c r="L46" s="160"/>
      <c r="M46" s="13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94</v>
      </c>
      <c r="D47" s="40"/>
      <c r="E47" s="40"/>
      <c r="F47" s="40"/>
      <c r="G47" s="40"/>
      <c r="H47" s="40"/>
      <c r="I47" s="40"/>
      <c r="J47" s="40"/>
      <c r="K47" s="40"/>
      <c r="L47" s="40"/>
      <c r="M47" s="13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13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17</v>
      </c>
      <c r="D49" s="40"/>
      <c r="E49" s="40"/>
      <c r="F49" s="40"/>
      <c r="G49" s="40"/>
      <c r="H49" s="40"/>
      <c r="I49" s="40"/>
      <c r="J49" s="40"/>
      <c r="K49" s="40"/>
      <c r="L49" s="40"/>
      <c r="M49" s="13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1" t="str">
        <f>E7</f>
        <v>ZŠ A.Jiráska - výdej jídla - elektroinstalace k větrání</v>
      </c>
      <c r="F50" s="32"/>
      <c r="G50" s="32"/>
      <c r="H50" s="32"/>
      <c r="I50" s="40"/>
      <c r="J50" s="40"/>
      <c r="K50" s="40"/>
      <c r="L50" s="40"/>
      <c r="M50" s="13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89</v>
      </c>
      <c r="D51" s="40"/>
      <c r="E51" s="40"/>
      <c r="F51" s="40"/>
      <c r="G51" s="40"/>
      <c r="H51" s="40"/>
      <c r="I51" s="40"/>
      <c r="J51" s="40"/>
      <c r="K51" s="40"/>
      <c r="L51" s="40"/>
      <c r="M51" s="135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6.5" customHeight="1">
      <c r="A52" s="38"/>
      <c r="B52" s="39"/>
      <c r="C52" s="40"/>
      <c r="D52" s="40"/>
      <c r="E52" s="69" t="str">
        <f>E9</f>
        <v>02 - Stavební část</v>
      </c>
      <c r="F52" s="40"/>
      <c r="G52" s="40"/>
      <c r="H52" s="40"/>
      <c r="I52" s="40"/>
      <c r="J52" s="40"/>
      <c r="K52" s="40"/>
      <c r="L52" s="40"/>
      <c r="M52" s="13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13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2" customHeight="1">
      <c r="A54" s="38"/>
      <c r="B54" s="39"/>
      <c r="C54" s="32" t="s">
        <v>22</v>
      </c>
      <c r="D54" s="40"/>
      <c r="E54" s="40"/>
      <c r="F54" s="27" t="str">
        <f>F12</f>
        <v xml:space="preserve"> ZŠ A. Jiráska č.p. 80, Lanškroun</v>
      </c>
      <c r="G54" s="40"/>
      <c r="H54" s="40"/>
      <c r="I54" s="32" t="s">
        <v>24</v>
      </c>
      <c r="J54" s="72" t="str">
        <f>IF(J12="","",J12)</f>
        <v>13. 5. 2021</v>
      </c>
      <c r="K54" s="40"/>
      <c r="L54" s="40"/>
      <c r="M54" s="13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13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5.15" customHeight="1">
      <c r="A56" s="38"/>
      <c r="B56" s="39"/>
      <c r="C56" s="32" t="s">
        <v>26</v>
      </c>
      <c r="D56" s="40"/>
      <c r="E56" s="40"/>
      <c r="F56" s="27" t="str">
        <f>E15</f>
        <v>Město Lanškroun</v>
      </c>
      <c r="G56" s="40"/>
      <c r="H56" s="40"/>
      <c r="I56" s="32" t="s">
        <v>32</v>
      </c>
      <c r="J56" s="36" t="str">
        <f>E21</f>
        <v xml:space="preserve"> </v>
      </c>
      <c r="K56" s="40"/>
      <c r="L56" s="40"/>
      <c r="M56" s="13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15.15" customHeight="1">
      <c r="A57" s="38"/>
      <c r="B57" s="39"/>
      <c r="C57" s="32" t="s">
        <v>30</v>
      </c>
      <c r="D57" s="40"/>
      <c r="E57" s="40"/>
      <c r="F57" s="27" t="str">
        <f>IF(E18="","",E18)</f>
        <v>Vyplň údaj</v>
      </c>
      <c r="G57" s="40"/>
      <c r="H57" s="40"/>
      <c r="I57" s="32" t="s">
        <v>34</v>
      </c>
      <c r="J57" s="36" t="str">
        <f>E24</f>
        <v>Ing.Ivana Smolová</v>
      </c>
      <c r="K57" s="40"/>
      <c r="L57" s="40"/>
      <c r="M57" s="13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13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9.28" customHeight="1">
      <c r="A59" s="38"/>
      <c r="B59" s="39"/>
      <c r="C59" s="162" t="s">
        <v>95</v>
      </c>
      <c r="D59" s="163"/>
      <c r="E59" s="163"/>
      <c r="F59" s="163"/>
      <c r="G59" s="163"/>
      <c r="H59" s="163"/>
      <c r="I59" s="164" t="s">
        <v>96</v>
      </c>
      <c r="J59" s="164" t="s">
        <v>97</v>
      </c>
      <c r="K59" s="164" t="s">
        <v>98</v>
      </c>
      <c r="L59" s="163"/>
      <c r="M59" s="13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13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2.8" customHeight="1">
      <c r="A61" s="38"/>
      <c r="B61" s="39"/>
      <c r="C61" s="165" t="s">
        <v>72</v>
      </c>
      <c r="D61" s="40"/>
      <c r="E61" s="40"/>
      <c r="F61" s="40"/>
      <c r="G61" s="40"/>
      <c r="H61" s="40"/>
      <c r="I61" s="102">
        <f>Q87</f>
        <v>0</v>
      </c>
      <c r="J61" s="102">
        <f>R87</f>
        <v>0</v>
      </c>
      <c r="K61" s="102">
        <f>K87</f>
        <v>0</v>
      </c>
      <c r="L61" s="40"/>
      <c r="M61" s="13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U61" s="17" t="s">
        <v>99</v>
      </c>
    </row>
    <row r="62" s="9" customFormat="1" ht="24.96" customHeight="1">
      <c r="A62" s="9"/>
      <c r="B62" s="166"/>
      <c r="C62" s="167"/>
      <c r="D62" s="168" t="s">
        <v>100</v>
      </c>
      <c r="E62" s="169"/>
      <c r="F62" s="169"/>
      <c r="G62" s="169"/>
      <c r="H62" s="169"/>
      <c r="I62" s="170">
        <f>Q88</f>
        <v>0</v>
      </c>
      <c r="J62" s="170">
        <f>R88</f>
        <v>0</v>
      </c>
      <c r="K62" s="170">
        <f>K88</f>
        <v>0</v>
      </c>
      <c r="L62" s="167"/>
      <c r="M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2" customFormat="1" ht="19.92" customHeight="1">
      <c r="A63" s="12"/>
      <c r="B63" s="233"/>
      <c r="C63" s="234"/>
      <c r="D63" s="235" t="s">
        <v>233</v>
      </c>
      <c r="E63" s="236"/>
      <c r="F63" s="236"/>
      <c r="G63" s="236"/>
      <c r="H63" s="236"/>
      <c r="I63" s="237">
        <f>Q89</f>
        <v>0</v>
      </c>
      <c r="J63" s="237">
        <f>R89</f>
        <v>0</v>
      </c>
      <c r="K63" s="237">
        <f>K89</f>
        <v>0</v>
      </c>
      <c r="L63" s="234"/>
      <c r="M63" s="238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33"/>
      <c r="C64" s="234"/>
      <c r="D64" s="235" t="s">
        <v>234</v>
      </c>
      <c r="E64" s="236"/>
      <c r="F64" s="236"/>
      <c r="G64" s="236"/>
      <c r="H64" s="236"/>
      <c r="I64" s="237">
        <f>Q96</f>
        <v>0</v>
      </c>
      <c r="J64" s="237">
        <f>R96</f>
        <v>0</v>
      </c>
      <c r="K64" s="237">
        <f>K96</f>
        <v>0</v>
      </c>
      <c r="L64" s="234"/>
      <c r="M64" s="238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33"/>
      <c r="C65" s="234"/>
      <c r="D65" s="235" t="s">
        <v>235</v>
      </c>
      <c r="E65" s="236"/>
      <c r="F65" s="236"/>
      <c r="G65" s="236"/>
      <c r="H65" s="236"/>
      <c r="I65" s="237">
        <f>Q135</f>
        <v>0</v>
      </c>
      <c r="J65" s="237">
        <f>R135</f>
        <v>0</v>
      </c>
      <c r="K65" s="237">
        <f>K135</f>
        <v>0</v>
      </c>
      <c r="L65" s="234"/>
      <c r="M65" s="238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9" customFormat="1" ht="24.96" customHeight="1">
      <c r="A66" s="9"/>
      <c r="B66" s="166"/>
      <c r="C66" s="167"/>
      <c r="D66" s="168" t="s">
        <v>236</v>
      </c>
      <c r="E66" s="169"/>
      <c r="F66" s="169"/>
      <c r="G66" s="169"/>
      <c r="H66" s="169"/>
      <c r="I66" s="170">
        <f>Q143</f>
        <v>0</v>
      </c>
      <c r="J66" s="170">
        <f>R143</f>
        <v>0</v>
      </c>
      <c r="K66" s="170">
        <f>K143</f>
        <v>0</v>
      </c>
      <c r="L66" s="167"/>
      <c r="M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2" customFormat="1" ht="19.92" customHeight="1">
      <c r="A67" s="12"/>
      <c r="B67" s="233"/>
      <c r="C67" s="234"/>
      <c r="D67" s="235" t="s">
        <v>237</v>
      </c>
      <c r="E67" s="236"/>
      <c r="F67" s="236"/>
      <c r="G67" s="236"/>
      <c r="H67" s="236"/>
      <c r="I67" s="237">
        <f>Q144</f>
        <v>0</v>
      </c>
      <c r="J67" s="237">
        <f>R144</f>
        <v>0</v>
      </c>
      <c r="K67" s="237">
        <f>K144</f>
        <v>0</v>
      </c>
      <c r="L67" s="234"/>
      <c r="M67" s="238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135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135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13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102</v>
      </c>
      <c r="D74" s="40"/>
      <c r="E74" s="40"/>
      <c r="F74" s="40"/>
      <c r="G74" s="40"/>
      <c r="H74" s="40"/>
      <c r="I74" s="40"/>
      <c r="J74" s="40"/>
      <c r="K74" s="40"/>
      <c r="L74" s="40"/>
      <c r="M74" s="13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13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17</v>
      </c>
      <c r="D76" s="40"/>
      <c r="E76" s="40"/>
      <c r="F76" s="40"/>
      <c r="G76" s="40"/>
      <c r="H76" s="40"/>
      <c r="I76" s="40"/>
      <c r="J76" s="40"/>
      <c r="K76" s="40"/>
      <c r="L76" s="40"/>
      <c r="M76" s="13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1" t="str">
        <f>E7</f>
        <v>ZŠ A.Jiráska - výdej jídla - elektroinstalace k větrání</v>
      </c>
      <c r="F77" s="32"/>
      <c r="G77" s="32"/>
      <c r="H77" s="32"/>
      <c r="I77" s="40"/>
      <c r="J77" s="40"/>
      <c r="K77" s="40"/>
      <c r="L77" s="40"/>
      <c r="M77" s="13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89</v>
      </c>
      <c r="D78" s="40"/>
      <c r="E78" s="40"/>
      <c r="F78" s="40"/>
      <c r="G78" s="40"/>
      <c r="H78" s="40"/>
      <c r="I78" s="40"/>
      <c r="J78" s="40"/>
      <c r="K78" s="40"/>
      <c r="L78" s="40"/>
      <c r="M78" s="13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E9</f>
        <v>02 - Stavební část</v>
      </c>
      <c r="F79" s="40"/>
      <c r="G79" s="40"/>
      <c r="H79" s="40"/>
      <c r="I79" s="40"/>
      <c r="J79" s="40"/>
      <c r="K79" s="40"/>
      <c r="L79" s="40"/>
      <c r="M79" s="13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13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22</v>
      </c>
      <c r="D81" s="40"/>
      <c r="E81" s="40"/>
      <c r="F81" s="27" t="str">
        <f>F12</f>
        <v xml:space="preserve"> ZŠ A. Jiráska č.p. 80, Lanškroun</v>
      </c>
      <c r="G81" s="40"/>
      <c r="H81" s="40"/>
      <c r="I81" s="32" t="s">
        <v>24</v>
      </c>
      <c r="J81" s="72" t="str">
        <f>IF(J12="","",J12)</f>
        <v>13. 5. 2021</v>
      </c>
      <c r="K81" s="40"/>
      <c r="L81" s="40"/>
      <c r="M81" s="13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13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26</v>
      </c>
      <c r="D83" s="40"/>
      <c r="E83" s="40"/>
      <c r="F83" s="27" t="str">
        <f>E15</f>
        <v>Město Lanškroun</v>
      </c>
      <c r="G83" s="40"/>
      <c r="H83" s="40"/>
      <c r="I83" s="32" t="s">
        <v>32</v>
      </c>
      <c r="J83" s="36" t="str">
        <f>E21</f>
        <v xml:space="preserve"> </v>
      </c>
      <c r="K83" s="40"/>
      <c r="L83" s="40"/>
      <c r="M83" s="13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30</v>
      </c>
      <c r="D84" s="40"/>
      <c r="E84" s="40"/>
      <c r="F84" s="27" t="str">
        <f>IF(E18="","",E18)</f>
        <v>Vyplň údaj</v>
      </c>
      <c r="G84" s="40"/>
      <c r="H84" s="40"/>
      <c r="I84" s="32" t="s">
        <v>34</v>
      </c>
      <c r="J84" s="36" t="str">
        <f>E24</f>
        <v>Ing.Ivana Smolová</v>
      </c>
      <c r="K84" s="40"/>
      <c r="L84" s="40"/>
      <c r="M84" s="13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13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0" customFormat="1" ht="29.28" customHeight="1">
      <c r="A86" s="172"/>
      <c r="B86" s="173"/>
      <c r="C86" s="174" t="s">
        <v>103</v>
      </c>
      <c r="D86" s="175" t="s">
        <v>57</v>
      </c>
      <c r="E86" s="175" t="s">
        <v>53</v>
      </c>
      <c r="F86" s="175" t="s">
        <v>54</v>
      </c>
      <c r="G86" s="175" t="s">
        <v>104</v>
      </c>
      <c r="H86" s="175" t="s">
        <v>105</v>
      </c>
      <c r="I86" s="175" t="s">
        <v>106</v>
      </c>
      <c r="J86" s="175" t="s">
        <v>107</v>
      </c>
      <c r="K86" s="175" t="s">
        <v>98</v>
      </c>
      <c r="L86" s="176" t="s">
        <v>108</v>
      </c>
      <c r="M86" s="177"/>
      <c r="N86" s="92" t="s">
        <v>20</v>
      </c>
      <c r="O86" s="93" t="s">
        <v>42</v>
      </c>
      <c r="P86" s="93" t="s">
        <v>109</v>
      </c>
      <c r="Q86" s="93" t="s">
        <v>110</v>
      </c>
      <c r="R86" s="93" t="s">
        <v>111</v>
      </c>
      <c r="S86" s="93" t="s">
        <v>112</v>
      </c>
      <c r="T86" s="93" t="s">
        <v>113</v>
      </c>
      <c r="U86" s="93" t="s">
        <v>114</v>
      </c>
      <c r="V86" s="93" t="s">
        <v>115</v>
      </c>
      <c r="W86" s="93" t="s">
        <v>116</v>
      </c>
      <c r="X86" s="94" t="s">
        <v>117</v>
      </c>
      <c r="Y86" s="172"/>
      <c r="Z86" s="172"/>
      <c r="AA86" s="172"/>
      <c r="AB86" s="172"/>
      <c r="AC86" s="172"/>
      <c r="AD86" s="172"/>
      <c r="AE86" s="172"/>
    </row>
    <row r="87" s="2" customFormat="1" ht="22.8" customHeight="1">
      <c r="A87" s="38"/>
      <c r="B87" s="39"/>
      <c r="C87" s="99" t="s">
        <v>118</v>
      </c>
      <c r="D87" s="40"/>
      <c r="E87" s="40"/>
      <c r="F87" s="40"/>
      <c r="G87" s="40"/>
      <c r="H87" s="40"/>
      <c r="I87" s="40"/>
      <c r="J87" s="40"/>
      <c r="K87" s="178">
        <f>BK87</f>
        <v>0</v>
      </c>
      <c r="L87" s="40"/>
      <c r="M87" s="44"/>
      <c r="N87" s="95"/>
      <c r="O87" s="179"/>
      <c r="P87" s="96"/>
      <c r="Q87" s="180">
        <f>Q88+Q143</f>
        <v>0</v>
      </c>
      <c r="R87" s="180">
        <f>R88+R143</f>
        <v>0</v>
      </c>
      <c r="S87" s="96"/>
      <c r="T87" s="181">
        <f>T88+T143</f>
        <v>0</v>
      </c>
      <c r="U87" s="96"/>
      <c r="V87" s="181">
        <f>V88+V143</f>
        <v>0.91072146300000001</v>
      </c>
      <c r="W87" s="96"/>
      <c r="X87" s="182">
        <f>X88+X143</f>
        <v>1.9540000000000002</v>
      </c>
      <c r="Y87" s="38"/>
      <c r="Z87" s="38"/>
      <c r="AA87" s="38"/>
      <c r="AB87" s="38"/>
      <c r="AC87" s="38"/>
      <c r="AD87" s="38"/>
      <c r="AE87" s="38"/>
      <c r="AT87" s="17" t="s">
        <v>73</v>
      </c>
      <c r="AU87" s="17" t="s">
        <v>99</v>
      </c>
      <c r="BK87" s="183">
        <f>BK88+BK143</f>
        <v>0</v>
      </c>
    </row>
    <row r="88" s="11" customFormat="1" ht="25.92" customHeight="1">
      <c r="A88" s="11"/>
      <c r="B88" s="205"/>
      <c r="C88" s="206"/>
      <c r="D88" s="207" t="s">
        <v>73</v>
      </c>
      <c r="E88" s="208" t="s">
        <v>164</v>
      </c>
      <c r="F88" s="208" t="s">
        <v>165</v>
      </c>
      <c r="G88" s="206"/>
      <c r="H88" s="206"/>
      <c r="I88" s="209"/>
      <c r="J88" s="209"/>
      <c r="K88" s="210">
        <f>BK88</f>
        <v>0</v>
      </c>
      <c r="L88" s="206"/>
      <c r="M88" s="211"/>
      <c r="N88" s="212"/>
      <c r="O88" s="213"/>
      <c r="P88" s="213"/>
      <c r="Q88" s="214">
        <f>Q89+Q96+Q135</f>
        <v>0</v>
      </c>
      <c r="R88" s="214">
        <f>R89+R96+R135</f>
        <v>0</v>
      </c>
      <c r="S88" s="213"/>
      <c r="T88" s="215">
        <f>T89+T96+T135</f>
        <v>0</v>
      </c>
      <c r="U88" s="213"/>
      <c r="V88" s="215">
        <f>V89+V96+V135</f>
        <v>0.60245300000000002</v>
      </c>
      <c r="W88" s="213"/>
      <c r="X88" s="216">
        <f>X89+X96+X135</f>
        <v>1.9540000000000002</v>
      </c>
      <c r="Y88" s="11"/>
      <c r="Z88" s="11"/>
      <c r="AA88" s="11"/>
      <c r="AB88" s="11"/>
      <c r="AC88" s="11"/>
      <c r="AD88" s="11"/>
      <c r="AE88" s="11"/>
      <c r="AR88" s="217" t="s">
        <v>82</v>
      </c>
      <c r="AT88" s="218" t="s">
        <v>73</v>
      </c>
      <c r="AU88" s="218" t="s">
        <v>74</v>
      </c>
      <c r="AY88" s="217" t="s">
        <v>125</v>
      </c>
      <c r="BK88" s="219">
        <f>BK89+BK96+BK135</f>
        <v>0</v>
      </c>
    </row>
    <row r="89" s="11" customFormat="1" ht="22.8" customHeight="1">
      <c r="A89" s="11"/>
      <c r="B89" s="205"/>
      <c r="C89" s="206"/>
      <c r="D89" s="207" t="s">
        <v>73</v>
      </c>
      <c r="E89" s="239" t="s">
        <v>146</v>
      </c>
      <c r="F89" s="239" t="s">
        <v>238</v>
      </c>
      <c r="G89" s="206"/>
      <c r="H89" s="206"/>
      <c r="I89" s="209"/>
      <c r="J89" s="209"/>
      <c r="K89" s="240">
        <f>BK89</f>
        <v>0</v>
      </c>
      <c r="L89" s="206"/>
      <c r="M89" s="211"/>
      <c r="N89" s="212"/>
      <c r="O89" s="213"/>
      <c r="P89" s="213"/>
      <c r="Q89" s="214">
        <f>SUM(Q90:Q95)</f>
        <v>0</v>
      </c>
      <c r="R89" s="214">
        <f>SUM(R90:R95)</f>
        <v>0</v>
      </c>
      <c r="S89" s="213"/>
      <c r="T89" s="215">
        <f>SUM(T90:T95)</f>
        <v>0</v>
      </c>
      <c r="U89" s="213"/>
      <c r="V89" s="215">
        <f>SUM(V90:V95)</f>
        <v>0.59006000000000003</v>
      </c>
      <c r="W89" s="213"/>
      <c r="X89" s="216">
        <f>SUM(X90:X95)</f>
        <v>0</v>
      </c>
      <c r="Y89" s="11"/>
      <c r="Z89" s="11"/>
      <c r="AA89" s="11"/>
      <c r="AB89" s="11"/>
      <c r="AC89" s="11"/>
      <c r="AD89" s="11"/>
      <c r="AE89" s="11"/>
      <c r="AR89" s="217" t="s">
        <v>82</v>
      </c>
      <c r="AT89" s="218" t="s">
        <v>73</v>
      </c>
      <c r="AU89" s="218" t="s">
        <v>82</v>
      </c>
      <c r="AY89" s="217" t="s">
        <v>125</v>
      </c>
      <c r="BK89" s="219">
        <f>SUM(BK90:BK95)</f>
        <v>0</v>
      </c>
    </row>
    <row r="90" s="2" customFormat="1" ht="16.5" customHeight="1">
      <c r="A90" s="38"/>
      <c r="B90" s="39"/>
      <c r="C90" s="220" t="s">
        <v>82</v>
      </c>
      <c r="D90" s="220" t="s">
        <v>169</v>
      </c>
      <c r="E90" s="221" t="s">
        <v>239</v>
      </c>
      <c r="F90" s="222" t="s">
        <v>240</v>
      </c>
      <c r="G90" s="223" t="s">
        <v>241</v>
      </c>
      <c r="H90" s="224">
        <v>4</v>
      </c>
      <c r="I90" s="225"/>
      <c r="J90" s="225"/>
      <c r="K90" s="226">
        <f>ROUND(P90*H90,2)</f>
        <v>0</v>
      </c>
      <c r="L90" s="222" t="s">
        <v>20</v>
      </c>
      <c r="M90" s="44"/>
      <c r="N90" s="227" t="s">
        <v>20</v>
      </c>
      <c r="O90" s="194" t="s">
        <v>43</v>
      </c>
      <c r="P90" s="195">
        <f>I90+J90</f>
        <v>0</v>
      </c>
      <c r="Q90" s="195">
        <f>ROUND(I90*H90,2)</f>
        <v>0</v>
      </c>
      <c r="R90" s="195">
        <f>ROUND(J90*H90,2)</f>
        <v>0</v>
      </c>
      <c r="S90" s="84"/>
      <c r="T90" s="196">
        <f>S90*H90</f>
        <v>0</v>
      </c>
      <c r="U90" s="196">
        <v>0.10704</v>
      </c>
      <c r="V90" s="196">
        <f>U90*H90</f>
        <v>0.42815999999999999</v>
      </c>
      <c r="W90" s="196">
        <v>0</v>
      </c>
      <c r="X90" s="197">
        <f>W90*H90</f>
        <v>0</v>
      </c>
      <c r="Y90" s="38"/>
      <c r="Z90" s="38"/>
      <c r="AA90" s="38"/>
      <c r="AB90" s="38"/>
      <c r="AC90" s="38"/>
      <c r="AD90" s="38"/>
      <c r="AE90" s="38"/>
      <c r="AR90" s="198" t="s">
        <v>126</v>
      </c>
      <c r="AT90" s="198" t="s">
        <v>169</v>
      </c>
      <c r="AU90" s="198" t="s">
        <v>84</v>
      </c>
      <c r="AY90" s="17" t="s">
        <v>125</v>
      </c>
      <c r="BE90" s="199">
        <f>IF(O90="základní",K90,0)</f>
        <v>0</v>
      </c>
      <c r="BF90" s="199">
        <f>IF(O90="snížená",K90,0)</f>
        <v>0</v>
      </c>
      <c r="BG90" s="199">
        <f>IF(O90="zákl. přenesená",K90,0)</f>
        <v>0</v>
      </c>
      <c r="BH90" s="199">
        <f>IF(O90="sníž. přenesená",K90,0)</f>
        <v>0</v>
      </c>
      <c r="BI90" s="199">
        <f>IF(O90="nulová",K90,0)</f>
        <v>0</v>
      </c>
      <c r="BJ90" s="17" t="s">
        <v>82</v>
      </c>
      <c r="BK90" s="199">
        <f>ROUND(P90*H90,2)</f>
        <v>0</v>
      </c>
      <c r="BL90" s="17" t="s">
        <v>126</v>
      </c>
      <c r="BM90" s="198" t="s">
        <v>242</v>
      </c>
    </row>
    <row r="91" s="2" customFormat="1">
      <c r="A91" s="38"/>
      <c r="B91" s="39"/>
      <c r="C91" s="40"/>
      <c r="D91" s="200" t="s">
        <v>128</v>
      </c>
      <c r="E91" s="40"/>
      <c r="F91" s="201" t="s">
        <v>240</v>
      </c>
      <c r="G91" s="40"/>
      <c r="H91" s="40"/>
      <c r="I91" s="202"/>
      <c r="J91" s="202"/>
      <c r="K91" s="40"/>
      <c r="L91" s="40"/>
      <c r="M91" s="44"/>
      <c r="N91" s="203"/>
      <c r="O91" s="204"/>
      <c r="P91" s="84"/>
      <c r="Q91" s="84"/>
      <c r="R91" s="84"/>
      <c r="S91" s="84"/>
      <c r="T91" s="84"/>
      <c r="U91" s="84"/>
      <c r="V91" s="84"/>
      <c r="W91" s="84"/>
      <c r="X91" s="85"/>
      <c r="Y91" s="38"/>
      <c r="Z91" s="38"/>
      <c r="AA91" s="38"/>
      <c r="AB91" s="38"/>
      <c r="AC91" s="38"/>
      <c r="AD91" s="38"/>
      <c r="AE91" s="38"/>
      <c r="AT91" s="17" t="s">
        <v>128</v>
      </c>
      <c r="AU91" s="17" t="s">
        <v>84</v>
      </c>
    </row>
    <row r="92" s="2" customFormat="1" ht="16.5" customHeight="1">
      <c r="A92" s="38"/>
      <c r="B92" s="39"/>
      <c r="C92" s="220" t="s">
        <v>84</v>
      </c>
      <c r="D92" s="220" t="s">
        <v>169</v>
      </c>
      <c r="E92" s="221" t="s">
        <v>243</v>
      </c>
      <c r="F92" s="222" t="s">
        <v>244</v>
      </c>
      <c r="G92" s="223" t="s">
        <v>143</v>
      </c>
      <c r="H92" s="224">
        <v>9</v>
      </c>
      <c r="I92" s="225"/>
      <c r="J92" s="225"/>
      <c r="K92" s="226">
        <f>ROUND(P92*H92,2)</f>
        <v>0</v>
      </c>
      <c r="L92" s="222" t="s">
        <v>20</v>
      </c>
      <c r="M92" s="44"/>
      <c r="N92" s="227" t="s">
        <v>20</v>
      </c>
      <c r="O92" s="194" t="s">
        <v>43</v>
      </c>
      <c r="P92" s="195">
        <f>I92+J92</f>
        <v>0</v>
      </c>
      <c r="Q92" s="195">
        <f>ROUND(I92*H92,2)</f>
        <v>0</v>
      </c>
      <c r="R92" s="195">
        <f>ROUND(J92*H92,2)</f>
        <v>0</v>
      </c>
      <c r="S92" s="84"/>
      <c r="T92" s="196">
        <f>S92*H92</f>
        <v>0</v>
      </c>
      <c r="U92" s="196">
        <v>0.0094999999999999998</v>
      </c>
      <c r="V92" s="196">
        <f>U92*H92</f>
        <v>0.085499999999999993</v>
      </c>
      <c r="W92" s="196">
        <v>0</v>
      </c>
      <c r="X92" s="197">
        <f>W92*H92</f>
        <v>0</v>
      </c>
      <c r="Y92" s="38"/>
      <c r="Z92" s="38"/>
      <c r="AA92" s="38"/>
      <c r="AB92" s="38"/>
      <c r="AC92" s="38"/>
      <c r="AD92" s="38"/>
      <c r="AE92" s="38"/>
      <c r="AR92" s="198" t="s">
        <v>126</v>
      </c>
      <c r="AT92" s="198" t="s">
        <v>169</v>
      </c>
      <c r="AU92" s="198" t="s">
        <v>84</v>
      </c>
      <c r="AY92" s="17" t="s">
        <v>125</v>
      </c>
      <c r="BE92" s="199">
        <f>IF(O92="základní",K92,0)</f>
        <v>0</v>
      </c>
      <c r="BF92" s="199">
        <f>IF(O92="snížená",K92,0)</f>
        <v>0</v>
      </c>
      <c r="BG92" s="199">
        <f>IF(O92="zákl. přenesená",K92,0)</f>
        <v>0</v>
      </c>
      <c r="BH92" s="199">
        <f>IF(O92="sníž. přenesená",K92,0)</f>
        <v>0</v>
      </c>
      <c r="BI92" s="199">
        <f>IF(O92="nulová",K92,0)</f>
        <v>0</v>
      </c>
      <c r="BJ92" s="17" t="s">
        <v>82</v>
      </c>
      <c r="BK92" s="199">
        <f>ROUND(P92*H92,2)</f>
        <v>0</v>
      </c>
      <c r="BL92" s="17" t="s">
        <v>126</v>
      </c>
      <c r="BM92" s="198" t="s">
        <v>245</v>
      </c>
    </row>
    <row r="93" s="2" customFormat="1">
      <c r="A93" s="38"/>
      <c r="B93" s="39"/>
      <c r="C93" s="40"/>
      <c r="D93" s="200" t="s">
        <v>128</v>
      </c>
      <c r="E93" s="40"/>
      <c r="F93" s="201" t="s">
        <v>244</v>
      </c>
      <c r="G93" s="40"/>
      <c r="H93" s="40"/>
      <c r="I93" s="202"/>
      <c r="J93" s="202"/>
      <c r="K93" s="40"/>
      <c r="L93" s="40"/>
      <c r="M93" s="44"/>
      <c r="N93" s="203"/>
      <c r="O93" s="204"/>
      <c r="P93" s="84"/>
      <c r="Q93" s="84"/>
      <c r="R93" s="84"/>
      <c r="S93" s="84"/>
      <c r="T93" s="84"/>
      <c r="U93" s="84"/>
      <c r="V93" s="84"/>
      <c r="W93" s="84"/>
      <c r="X93" s="85"/>
      <c r="Y93" s="38"/>
      <c r="Z93" s="38"/>
      <c r="AA93" s="38"/>
      <c r="AB93" s="38"/>
      <c r="AC93" s="38"/>
      <c r="AD93" s="38"/>
      <c r="AE93" s="38"/>
      <c r="AT93" s="17" t="s">
        <v>128</v>
      </c>
      <c r="AU93" s="17" t="s">
        <v>84</v>
      </c>
    </row>
    <row r="94" s="2" customFormat="1" ht="16.5" customHeight="1">
      <c r="A94" s="38"/>
      <c r="B94" s="39"/>
      <c r="C94" s="220" t="s">
        <v>132</v>
      </c>
      <c r="D94" s="220" t="s">
        <v>169</v>
      </c>
      <c r="E94" s="221" t="s">
        <v>246</v>
      </c>
      <c r="F94" s="222" t="s">
        <v>247</v>
      </c>
      <c r="G94" s="223" t="s">
        <v>143</v>
      </c>
      <c r="H94" s="224">
        <v>2</v>
      </c>
      <c r="I94" s="225"/>
      <c r="J94" s="225"/>
      <c r="K94" s="226">
        <f>ROUND(P94*H94,2)</f>
        <v>0</v>
      </c>
      <c r="L94" s="222" t="s">
        <v>20</v>
      </c>
      <c r="M94" s="44"/>
      <c r="N94" s="227" t="s">
        <v>20</v>
      </c>
      <c r="O94" s="194" t="s">
        <v>43</v>
      </c>
      <c r="P94" s="195">
        <f>I94+J94</f>
        <v>0</v>
      </c>
      <c r="Q94" s="195">
        <f>ROUND(I94*H94,2)</f>
        <v>0</v>
      </c>
      <c r="R94" s="195">
        <f>ROUND(J94*H94,2)</f>
        <v>0</v>
      </c>
      <c r="S94" s="84"/>
      <c r="T94" s="196">
        <f>S94*H94</f>
        <v>0</v>
      </c>
      <c r="U94" s="196">
        <v>0.038199999999999998</v>
      </c>
      <c r="V94" s="196">
        <f>U94*H94</f>
        <v>0.076399999999999996</v>
      </c>
      <c r="W94" s="196">
        <v>0</v>
      </c>
      <c r="X94" s="197">
        <f>W94*H94</f>
        <v>0</v>
      </c>
      <c r="Y94" s="38"/>
      <c r="Z94" s="38"/>
      <c r="AA94" s="38"/>
      <c r="AB94" s="38"/>
      <c r="AC94" s="38"/>
      <c r="AD94" s="38"/>
      <c r="AE94" s="38"/>
      <c r="AR94" s="198" t="s">
        <v>126</v>
      </c>
      <c r="AT94" s="198" t="s">
        <v>169</v>
      </c>
      <c r="AU94" s="198" t="s">
        <v>84</v>
      </c>
      <c r="AY94" s="17" t="s">
        <v>125</v>
      </c>
      <c r="BE94" s="199">
        <f>IF(O94="základní",K94,0)</f>
        <v>0</v>
      </c>
      <c r="BF94" s="199">
        <f>IF(O94="snížená",K94,0)</f>
        <v>0</v>
      </c>
      <c r="BG94" s="199">
        <f>IF(O94="zákl. přenesená",K94,0)</f>
        <v>0</v>
      </c>
      <c r="BH94" s="199">
        <f>IF(O94="sníž. přenesená",K94,0)</f>
        <v>0</v>
      </c>
      <c r="BI94" s="199">
        <f>IF(O94="nulová",K94,0)</f>
        <v>0</v>
      </c>
      <c r="BJ94" s="17" t="s">
        <v>82</v>
      </c>
      <c r="BK94" s="199">
        <f>ROUND(P94*H94,2)</f>
        <v>0</v>
      </c>
      <c r="BL94" s="17" t="s">
        <v>126</v>
      </c>
      <c r="BM94" s="198" t="s">
        <v>248</v>
      </c>
    </row>
    <row r="95" s="2" customFormat="1">
      <c r="A95" s="38"/>
      <c r="B95" s="39"/>
      <c r="C95" s="40"/>
      <c r="D95" s="200" t="s">
        <v>128</v>
      </c>
      <c r="E95" s="40"/>
      <c r="F95" s="201" t="s">
        <v>247</v>
      </c>
      <c r="G95" s="40"/>
      <c r="H95" s="40"/>
      <c r="I95" s="202"/>
      <c r="J95" s="202"/>
      <c r="K95" s="40"/>
      <c r="L95" s="40"/>
      <c r="M95" s="44"/>
      <c r="N95" s="203"/>
      <c r="O95" s="204"/>
      <c r="P95" s="84"/>
      <c r="Q95" s="84"/>
      <c r="R95" s="84"/>
      <c r="S95" s="84"/>
      <c r="T95" s="84"/>
      <c r="U95" s="84"/>
      <c r="V95" s="84"/>
      <c r="W95" s="84"/>
      <c r="X95" s="85"/>
      <c r="Y95" s="38"/>
      <c r="Z95" s="38"/>
      <c r="AA95" s="38"/>
      <c r="AB95" s="38"/>
      <c r="AC95" s="38"/>
      <c r="AD95" s="38"/>
      <c r="AE95" s="38"/>
      <c r="AT95" s="17" t="s">
        <v>128</v>
      </c>
      <c r="AU95" s="17" t="s">
        <v>84</v>
      </c>
    </row>
    <row r="96" s="11" customFormat="1" ht="22.8" customHeight="1">
      <c r="A96" s="11"/>
      <c r="B96" s="205"/>
      <c r="C96" s="206"/>
      <c r="D96" s="207" t="s">
        <v>73</v>
      </c>
      <c r="E96" s="239" t="s">
        <v>159</v>
      </c>
      <c r="F96" s="239" t="s">
        <v>249</v>
      </c>
      <c r="G96" s="206"/>
      <c r="H96" s="206"/>
      <c r="I96" s="209"/>
      <c r="J96" s="209"/>
      <c r="K96" s="240">
        <f>BK96</f>
        <v>0</v>
      </c>
      <c r="L96" s="206"/>
      <c r="M96" s="211"/>
      <c r="N96" s="212"/>
      <c r="O96" s="213"/>
      <c r="P96" s="213"/>
      <c r="Q96" s="214">
        <f>SUM(Q97:Q134)</f>
        <v>0</v>
      </c>
      <c r="R96" s="214">
        <f>SUM(R97:R134)</f>
        <v>0</v>
      </c>
      <c r="S96" s="213"/>
      <c r="T96" s="215">
        <f>SUM(T97:T134)</f>
        <v>0</v>
      </c>
      <c r="U96" s="213"/>
      <c r="V96" s="215">
        <f>SUM(V97:V134)</f>
        <v>0.012393</v>
      </c>
      <c r="W96" s="213"/>
      <c r="X96" s="216">
        <f>SUM(X97:X134)</f>
        <v>1.9540000000000002</v>
      </c>
      <c r="Y96" s="11"/>
      <c r="Z96" s="11"/>
      <c r="AA96" s="11"/>
      <c r="AB96" s="11"/>
      <c r="AC96" s="11"/>
      <c r="AD96" s="11"/>
      <c r="AE96" s="11"/>
      <c r="AR96" s="217" t="s">
        <v>82</v>
      </c>
      <c r="AT96" s="218" t="s">
        <v>73</v>
      </c>
      <c r="AU96" s="218" t="s">
        <v>82</v>
      </c>
      <c r="AY96" s="217" t="s">
        <v>125</v>
      </c>
      <c r="BK96" s="219">
        <f>SUM(BK97:BK134)</f>
        <v>0</v>
      </c>
    </row>
    <row r="97" s="2" customFormat="1" ht="21.75" customHeight="1">
      <c r="A97" s="38"/>
      <c r="B97" s="39"/>
      <c r="C97" s="220" t="s">
        <v>126</v>
      </c>
      <c r="D97" s="220" t="s">
        <v>169</v>
      </c>
      <c r="E97" s="221" t="s">
        <v>250</v>
      </c>
      <c r="F97" s="222" t="s">
        <v>251</v>
      </c>
      <c r="G97" s="223" t="s">
        <v>241</v>
      </c>
      <c r="H97" s="224">
        <v>50</v>
      </c>
      <c r="I97" s="225"/>
      <c r="J97" s="225"/>
      <c r="K97" s="226">
        <f>ROUND(P97*H97,2)</f>
        <v>0</v>
      </c>
      <c r="L97" s="222" t="s">
        <v>20</v>
      </c>
      <c r="M97" s="44"/>
      <c r="N97" s="227" t="s">
        <v>20</v>
      </c>
      <c r="O97" s="194" t="s">
        <v>43</v>
      </c>
      <c r="P97" s="195">
        <f>I97+J97</f>
        <v>0</v>
      </c>
      <c r="Q97" s="195">
        <f>ROUND(I97*H97,2)</f>
        <v>0</v>
      </c>
      <c r="R97" s="195">
        <f>ROUND(J97*H97,2)</f>
        <v>0</v>
      </c>
      <c r="S97" s="84"/>
      <c r="T97" s="196">
        <f>S97*H97</f>
        <v>0</v>
      </c>
      <c r="U97" s="196">
        <v>0</v>
      </c>
      <c r="V97" s="196">
        <f>U97*H97</f>
        <v>0</v>
      </c>
      <c r="W97" s="196">
        <v>0</v>
      </c>
      <c r="X97" s="197">
        <f>W97*H97</f>
        <v>0</v>
      </c>
      <c r="Y97" s="38"/>
      <c r="Z97" s="38"/>
      <c r="AA97" s="38"/>
      <c r="AB97" s="38"/>
      <c r="AC97" s="38"/>
      <c r="AD97" s="38"/>
      <c r="AE97" s="38"/>
      <c r="AR97" s="198" t="s">
        <v>126</v>
      </c>
      <c r="AT97" s="198" t="s">
        <v>169</v>
      </c>
      <c r="AU97" s="198" t="s">
        <v>84</v>
      </c>
      <c r="AY97" s="17" t="s">
        <v>125</v>
      </c>
      <c r="BE97" s="199">
        <f>IF(O97="základní",K97,0)</f>
        <v>0</v>
      </c>
      <c r="BF97" s="199">
        <f>IF(O97="snížená",K97,0)</f>
        <v>0</v>
      </c>
      <c r="BG97" s="199">
        <f>IF(O97="zákl. přenesená",K97,0)</f>
        <v>0</v>
      </c>
      <c r="BH97" s="199">
        <f>IF(O97="sníž. přenesená",K97,0)</f>
        <v>0</v>
      </c>
      <c r="BI97" s="199">
        <f>IF(O97="nulová",K97,0)</f>
        <v>0</v>
      </c>
      <c r="BJ97" s="17" t="s">
        <v>82</v>
      </c>
      <c r="BK97" s="199">
        <f>ROUND(P97*H97,2)</f>
        <v>0</v>
      </c>
      <c r="BL97" s="17" t="s">
        <v>126</v>
      </c>
      <c r="BM97" s="198" t="s">
        <v>252</v>
      </c>
    </row>
    <row r="98" s="2" customFormat="1">
      <c r="A98" s="38"/>
      <c r="B98" s="39"/>
      <c r="C98" s="40"/>
      <c r="D98" s="200" t="s">
        <v>128</v>
      </c>
      <c r="E98" s="40"/>
      <c r="F98" s="201" t="s">
        <v>251</v>
      </c>
      <c r="G98" s="40"/>
      <c r="H98" s="40"/>
      <c r="I98" s="202"/>
      <c r="J98" s="202"/>
      <c r="K98" s="40"/>
      <c r="L98" s="40"/>
      <c r="M98" s="44"/>
      <c r="N98" s="203"/>
      <c r="O98" s="204"/>
      <c r="P98" s="84"/>
      <c r="Q98" s="84"/>
      <c r="R98" s="84"/>
      <c r="S98" s="84"/>
      <c r="T98" s="84"/>
      <c r="U98" s="84"/>
      <c r="V98" s="84"/>
      <c r="W98" s="84"/>
      <c r="X98" s="85"/>
      <c r="Y98" s="38"/>
      <c r="Z98" s="38"/>
      <c r="AA98" s="38"/>
      <c r="AB98" s="38"/>
      <c r="AC98" s="38"/>
      <c r="AD98" s="38"/>
      <c r="AE98" s="38"/>
      <c r="AT98" s="17" t="s">
        <v>128</v>
      </c>
      <c r="AU98" s="17" t="s">
        <v>84</v>
      </c>
    </row>
    <row r="99" s="13" customFormat="1">
      <c r="A99" s="13"/>
      <c r="B99" s="241"/>
      <c r="C99" s="242"/>
      <c r="D99" s="200" t="s">
        <v>253</v>
      </c>
      <c r="E99" s="243" t="s">
        <v>20</v>
      </c>
      <c r="F99" s="244" t="s">
        <v>254</v>
      </c>
      <c r="G99" s="242"/>
      <c r="H99" s="245">
        <v>50</v>
      </c>
      <c r="I99" s="246"/>
      <c r="J99" s="246"/>
      <c r="K99" s="242"/>
      <c r="L99" s="242"/>
      <c r="M99" s="247"/>
      <c r="N99" s="248"/>
      <c r="O99" s="249"/>
      <c r="P99" s="249"/>
      <c r="Q99" s="249"/>
      <c r="R99" s="249"/>
      <c r="S99" s="249"/>
      <c r="T99" s="249"/>
      <c r="U99" s="249"/>
      <c r="V99" s="249"/>
      <c r="W99" s="249"/>
      <c r="X99" s="250"/>
      <c r="Y99" s="13"/>
      <c r="Z99" s="13"/>
      <c r="AA99" s="13"/>
      <c r="AB99" s="13"/>
      <c r="AC99" s="13"/>
      <c r="AD99" s="13"/>
      <c r="AE99" s="13"/>
      <c r="AT99" s="251" t="s">
        <v>253</v>
      </c>
      <c r="AU99" s="251" t="s">
        <v>84</v>
      </c>
      <c r="AV99" s="13" t="s">
        <v>84</v>
      </c>
      <c r="AW99" s="13" t="s">
        <v>5</v>
      </c>
      <c r="AX99" s="13" t="s">
        <v>82</v>
      </c>
      <c r="AY99" s="251" t="s">
        <v>125</v>
      </c>
    </row>
    <row r="100" s="2" customFormat="1" ht="21.75" customHeight="1">
      <c r="A100" s="38"/>
      <c r="B100" s="39"/>
      <c r="C100" s="220" t="s">
        <v>140</v>
      </c>
      <c r="D100" s="220" t="s">
        <v>169</v>
      </c>
      <c r="E100" s="221" t="s">
        <v>255</v>
      </c>
      <c r="F100" s="222" t="s">
        <v>256</v>
      </c>
      <c r="G100" s="223" t="s">
        <v>241</v>
      </c>
      <c r="H100" s="224">
        <v>250</v>
      </c>
      <c r="I100" s="225"/>
      <c r="J100" s="225"/>
      <c r="K100" s="226">
        <f>ROUND(P100*H100,2)</f>
        <v>0</v>
      </c>
      <c r="L100" s="222" t="s">
        <v>20</v>
      </c>
      <c r="M100" s="44"/>
      <c r="N100" s="227" t="s">
        <v>20</v>
      </c>
      <c r="O100" s="194" t="s">
        <v>43</v>
      </c>
      <c r="P100" s="195">
        <f>I100+J100</f>
        <v>0</v>
      </c>
      <c r="Q100" s="195">
        <f>ROUND(I100*H100,2)</f>
        <v>0</v>
      </c>
      <c r="R100" s="195">
        <f>ROUND(J100*H100,2)</f>
        <v>0</v>
      </c>
      <c r="S100" s="84"/>
      <c r="T100" s="196">
        <f>S100*H100</f>
        <v>0</v>
      </c>
      <c r="U100" s="196">
        <v>0</v>
      </c>
      <c r="V100" s="196">
        <f>U100*H100</f>
        <v>0</v>
      </c>
      <c r="W100" s="196">
        <v>0</v>
      </c>
      <c r="X100" s="197">
        <f>W100*H100</f>
        <v>0</v>
      </c>
      <c r="Y100" s="38"/>
      <c r="Z100" s="38"/>
      <c r="AA100" s="38"/>
      <c r="AB100" s="38"/>
      <c r="AC100" s="38"/>
      <c r="AD100" s="38"/>
      <c r="AE100" s="38"/>
      <c r="AR100" s="198" t="s">
        <v>126</v>
      </c>
      <c r="AT100" s="198" t="s">
        <v>169</v>
      </c>
      <c r="AU100" s="198" t="s">
        <v>84</v>
      </c>
      <c r="AY100" s="17" t="s">
        <v>125</v>
      </c>
      <c r="BE100" s="199">
        <f>IF(O100="základní",K100,0)</f>
        <v>0</v>
      </c>
      <c r="BF100" s="199">
        <f>IF(O100="snížená",K100,0)</f>
        <v>0</v>
      </c>
      <c r="BG100" s="199">
        <f>IF(O100="zákl. přenesená",K100,0)</f>
        <v>0</v>
      </c>
      <c r="BH100" s="199">
        <f>IF(O100="sníž. přenesená",K100,0)</f>
        <v>0</v>
      </c>
      <c r="BI100" s="199">
        <f>IF(O100="nulová",K100,0)</f>
        <v>0</v>
      </c>
      <c r="BJ100" s="17" t="s">
        <v>82</v>
      </c>
      <c r="BK100" s="199">
        <f>ROUND(P100*H100,2)</f>
        <v>0</v>
      </c>
      <c r="BL100" s="17" t="s">
        <v>126</v>
      </c>
      <c r="BM100" s="198" t="s">
        <v>257</v>
      </c>
    </row>
    <row r="101" s="2" customFormat="1">
      <c r="A101" s="38"/>
      <c r="B101" s="39"/>
      <c r="C101" s="40"/>
      <c r="D101" s="200" t="s">
        <v>128</v>
      </c>
      <c r="E101" s="40"/>
      <c r="F101" s="201" t="s">
        <v>256</v>
      </c>
      <c r="G101" s="40"/>
      <c r="H101" s="40"/>
      <c r="I101" s="202"/>
      <c r="J101" s="202"/>
      <c r="K101" s="40"/>
      <c r="L101" s="40"/>
      <c r="M101" s="44"/>
      <c r="N101" s="203"/>
      <c r="O101" s="204"/>
      <c r="P101" s="84"/>
      <c r="Q101" s="84"/>
      <c r="R101" s="84"/>
      <c r="S101" s="84"/>
      <c r="T101" s="84"/>
      <c r="U101" s="84"/>
      <c r="V101" s="84"/>
      <c r="W101" s="84"/>
      <c r="X101" s="85"/>
      <c r="Y101" s="38"/>
      <c r="Z101" s="38"/>
      <c r="AA101" s="38"/>
      <c r="AB101" s="38"/>
      <c r="AC101" s="38"/>
      <c r="AD101" s="38"/>
      <c r="AE101" s="38"/>
      <c r="AT101" s="17" t="s">
        <v>128</v>
      </c>
      <c r="AU101" s="17" t="s">
        <v>84</v>
      </c>
    </row>
    <row r="102" s="13" customFormat="1">
      <c r="A102" s="13"/>
      <c r="B102" s="241"/>
      <c r="C102" s="242"/>
      <c r="D102" s="200" t="s">
        <v>253</v>
      </c>
      <c r="E102" s="243" t="s">
        <v>20</v>
      </c>
      <c r="F102" s="244" t="s">
        <v>258</v>
      </c>
      <c r="G102" s="242"/>
      <c r="H102" s="245">
        <v>250</v>
      </c>
      <c r="I102" s="246"/>
      <c r="J102" s="246"/>
      <c r="K102" s="242"/>
      <c r="L102" s="242"/>
      <c r="M102" s="247"/>
      <c r="N102" s="248"/>
      <c r="O102" s="249"/>
      <c r="P102" s="249"/>
      <c r="Q102" s="249"/>
      <c r="R102" s="249"/>
      <c r="S102" s="249"/>
      <c r="T102" s="249"/>
      <c r="U102" s="249"/>
      <c r="V102" s="249"/>
      <c r="W102" s="249"/>
      <c r="X102" s="250"/>
      <c r="Y102" s="13"/>
      <c r="Z102" s="13"/>
      <c r="AA102" s="13"/>
      <c r="AB102" s="13"/>
      <c r="AC102" s="13"/>
      <c r="AD102" s="13"/>
      <c r="AE102" s="13"/>
      <c r="AT102" s="251" t="s">
        <v>253</v>
      </c>
      <c r="AU102" s="251" t="s">
        <v>84</v>
      </c>
      <c r="AV102" s="13" t="s">
        <v>84</v>
      </c>
      <c r="AW102" s="13" t="s">
        <v>5</v>
      </c>
      <c r="AX102" s="13" t="s">
        <v>82</v>
      </c>
      <c r="AY102" s="251" t="s">
        <v>125</v>
      </c>
    </row>
    <row r="103" s="2" customFormat="1" ht="21.75" customHeight="1">
      <c r="A103" s="38"/>
      <c r="B103" s="39"/>
      <c r="C103" s="220" t="s">
        <v>146</v>
      </c>
      <c r="D103" s="220" t="s">
        <v>169</v>
      </c>
      <c r="E103" s="221" t="s">
        <v>259</v>
      </c>
      <c r="F103" s="222" t="s">
        <v>260</v>
      </c>
      <c r="G103" s="223" t="s">
        <v>241</v>
      </c>
      <c r="H103" s="224">
        <v>50</v>
      </c>
      <c r="I103" s="225"/>
      <c r="J103" s="225"/>
      <c r="K103" s="226">
        <f>ROUND(P103*H103,2)</f>
        <v>0</v>
      </c>
      <c r="L103" s="222" t="s">
        <v>20</v>
      </c>
      <c r="M103" s="44"/>
      <c r="N103" s="227" t="s">
        <v>20</v>
      </c>
      <c r="O103" s="194" t="s">
        <v>43</v>
      </c>
      <c r="P103" s="195">
        <f>I103+J103</f>
        <v>0</v>
      </c>
      <c r="Q103" s="195">
        <f>ROUND(I103*H103,2)</f>
        <v>0</v>
      </c>
      <c r="R103" s="195">
        <f>ROUND(J103*H103,2)</f>
        <v>0</v>
      </c>
      <c r="S103" s="84"/>
      <c r="T103" s="196">
        <f>S103*H103</f>
        <v>0</v>
      </c>
      <c r="U103" s="196">
        <v>0</v>
      </c>
      <c r="V103" s="196">
        <f>U103*H103</f>
        <v>0</v>
      </c>
      <c r="W103" s="196">
        <v>0</v>
      </c>
      <c r="X103" s="197">
        <f>W103*H103</f>
        <v>0</v>
      </c>
      <c r="Y103" s="38"/>
      <c r="Z103" s="38"/>
      <c r="AA103" s="38"/>
      <c r="AB103" s="38"/>
      <c r="AC103" s="38"/>
      <c r="AD103" s="38"/>
      <c r="AE103" s="38"/>
      <c r="AR103" s="198" t="s">
        <v>126</v>
      </c>
      <c r="AT103" s="198" t="s">
        <v>169</v>
      </c>
      <c r="AU103" s="198" t="s">
        <v>84</v>
      </c>
      <c r="AY103" s="17" t="s">
        <v>125</v>
      </c>
      <c r="BE103" s="199">
        <f>IF(O103="základní",K103,0)</f>
        <v>0</v>
      </c>
      <c r="BF103" s="199">
        <f>IF(O103="snížená",K103,0)</f>
        <v>0</v>
      </c>
      <c r="BG103" s="199">
        <f>IF(O103="zákl. přenesená",K103,0)</f>
        <v>0</v>
      </c>
      <c r="BH103" s="199">
        <f>IF(O103="sníž. přenesená",K103,0)</f>
        <v>0</v>
      </c>
      <c r="BI103" s="199">
        <f>IF(O103="nulová",K103,0)</f>
        <v>0</v>
      </c>
      <c r="BJ103" s="17" t="s">
        <v>82</v>
      </c>
      <c r="BK103" s="199">
        <f>ROUND(P103*H103,2)</f>
        <v>0</v>
      </c>
      <c r="BL103" s="17" t="s">
        <v>126</v>
      </c>
      <c r="BM103" s="198" t="s">
        <v>261</v>
      </c>
    </row>
    <row r="104" s="2" customFormat="1">
      <c r="A104" s="38"/>
      <c r="B104" s="39"/>
      <c r="C104" s="40"/>
      <c r="D104" s="200" t="s">
        <v>128</v>
      </c>
      <c r="E104" s="40"/>
      <c r="F104" s="201" t="s">
        <v>260</v>
      </c>
      <c r="G104" s="40"/>
      <c r="H104" s="40"/>
      <c r="I104" s="202"/>
      <c r="J104" s="202"/>
      <c r="K104" s="40"/>
      <c r="L104" s="40"/>
      <c r="M104" s="44"/>
      <c r="N104" s="203"/>
      <c r="O104" s="204"/>
      <c r="P104" s="84"/>
      <c r="Q104" s="84"/>
      <c r="R104" s="84"/>
      <c r="S104" s="84"/>
      <c r="T104" s="84"/>
      <c r="U104" s="84"/>
      <c r="V104" s="84"/>
      <c r="W104" s="84"/>
      <c r="X104" s="85"/>
      <c r="Y104" s="38"/>
      <c r="Z104" s="38"/>
      <c r="AA104" s="38"/>
      <c r="AB104" s="38"/>
      <c r="AC104" s="38"/>
      <c r="AD104" s="38"/>
      <c r="AE104" s="38"/>
      <c r="AT104" s="17" t="s">
        <v>128</v>
      </c>
      <c r="AU104" s="17" t="s">
        <v>84</v>
      </c>
    </row>
    <row r="105" s="13" customFormat="1">
      <c r="A105" s="13"/>
      <c r="B105" s="241"/>
      <c r="C105" s="242"/>
      <c r="D105" s="200" t="s">
        <v>253</v>
      </c>
      <c r="E105" s="243" t="s">
        <v>20</v>
      </c>
      <c r="F105" s="244" t="s">
        <v>254</v>
      </c>
      <c r="G105" s="242"/>
      <c r="H105" s="245">
        <v>50</v>
      </c>
      <c r="I105" s="246"/>
      <c r="J105" s="246"/>
      <c r="K105" s="242"/>
      <c r="L105" s="242"/>
      <c r="M105" s="247"/>
      <c r="N105" s="248"/>
      <c r="O105" s="249"/>
      <c r="P105" s="249"/>
      <c r="Q105" s="249"/>
      <c r="R105" s="249"/>
      <c r="S105" s="249"/>
      <c r="T105" s="249"/>
      <c r="U105" s="249"/>
      <c r="V105" s="249"/>
      <c r="W105" s="249"/>
      <c r="X105" s="250"/>
      <c r="Y105" s="13"/>
      <c r="Z105" s="13"/>
      <c r="AA105" s="13"/>
      <c r="AB105" s="13"/>
      <c r="AC105" s="13"/>
      <c r="AD105" s="13"/>
      <c r="AE105" s="13"/>
      <c r="AT105" s="251" t="s">
        <v>253</v>
      </c>
      <c r="AU105" s="251" t="s">
        <v>84</v>
      </c>
      <c r="AV105" s="13" t="s">
        <v>84</v>
      </c>
      <c r="AW105" s="13" t="s">
        <v>5</v>
      </c>
      <c r="AX105" s="13" t="s">
        <v>82</v>
      </c>
      <c r="AY105" s="251" t="s">
        <v>125</v>
      </c>
    </row>
    <row r="106" s="2" customFormat="1" ht="21.75" customHeight="1">
      <c r="A106" s="38"/>
      <c r="B106" s="39"/>
      <c r="C106" s="220" t="s">
        <v>151</v>
      </c>
      <c r="D106" s="220" t="s">
        <v>169</v>
      </c>
      <c r="E106" s="221" t="s">
        <v>262</v>
      </c>
      <c r="F106" s="222" t="s">
        <v>263</v>
      </c>
      <c r="G106" s="223" t="s">
        <v>241</v>
      </c>
      <c r="H106" s="224">
        <v>90.900000000000006</v>
      </c>
      <c r="I106" s="225"/>
      <c r="J106" s="225"/>
      <c r="K106" s="226">
        <f>ROUND(P106*H106,2)</f>
        <v>0</v>
      </c>
      <c r="L106" s="222" t="s">
        <v>20</v>
      </c>
      <c r="M106" s="44"/>
      <c r="N106" s="227" t="s">
        <v>20</v>
      </c>
      <c r="O106" s="194" t="s">
        <v>43</v>
      </c>
      <c r="P106" s="195">
        <f>I106+J106</f>
        <v>0</v>
      </c>
      <c r="Q106" s="195">
        <f>ROUND(I106*H106,2)</f>
        <v>0</v>
      </c>
      <c r="R106" s="195">
        <f>ROUND(J106*H106,2)</f>
        <v>0</v>
      </c>
      <c r="S106" s="84"/>
      <c r="T106" s="196">
        <f>S106*H106</f>
        <v>0</v>
      </c>
      <c r="U106" s="196">
        <v>0.00012999999999999999</v>
      </c>
      <c r="V106" s="196">
        <f>U106*H106</f>
        <v>0.011816999999999999</v>
      </c>
      <c r="W106" s="196">
        <v>0</v>
      </c>
      <c r="X106" s="197">
        <f>W106*H106</f>
        <v>0</v>
      </c>
      <c r="Y106" s="38"/>
      <c r="Z106" s="38"/>
      <c r="AA106" s="38"/>
      <c r="AB106" s="38"/>
      <c r="AC106" s="38"/>
      <c r="AD106" s="38"/>
      <c r="AE106" s="38"/>
      <c r="AR106" s="198" t="s">
        <v>126</v>
      </c>
      <c r="AT106" s="198" t="s">
        <v>169</v>
      </c>
      <c r="AU106" s="198" t="s">
        <v>84</v>
      </c>
      <c r="AY106" s="17" t="s">
        <v>125</v>
      </c>
      <c r="BE106" s="199">
        <f>IF(O106="základní",K106,0)</f>
        <v>0</v>
      </c>
      <c r="BF106" s="199">
        <f>IF(O106="snížená",K106,0)</f>
        <v>0</v>
      </c>
      <c r="BG106" s="199">
        <f>IF(O106="zákl. přenesená",K106,0)</f>
        <v>0</v>
      </c>
      <c r="BH106" s="199">
        <f>IF(O106="sníž. přenesená",K106,0)</f>
        <v>0</v>
      </c>
      <c r="BI106" s="199">
        <f>IF(O106="nulová",K106,0)</f>
        <v>0</v>
      </c>
      <c r="BJ106" s="17" t="s">
        <v>82</v>
      </c>
      <c r="BK106" s="199">
        <f>ROUND(P106*H106,2)</f>
        <v>0</v>
      </c>
      <c r="BL106" s="17" t="s">
        <v>126</v>
      </c>
      <c r="BM106" s="198" t="s">
        <v>264</v>
      </c>
    </row>
    <row r="107" s="2" customFormat="1">
      <c r="A107" s="38"/>
      <c r="B107" s="39"/>
      <c r="C107" s="40"/>
      <c r="D107" s="200" t="s">
        <v>128</v>
      </c>
      <c r="E107" s="40"/>
      <c r="F107" s="201" t="s">
        <v>263</v>
      </c>
      <c r="G107" s="40"/>
      <c r="H107" s="40"/>
      <c r="I107" s="202"/>
      <c r="J107" s="202"/>
      <c r="K107" s="40"/>
      <c r="L107" s="40"/>
      <c r="M107" s="44"/>
      <c r="N107" s="203"/>
      <c r="O107" s="204"/>
      <c r="P107" s="84"/>
      <c r="Q107" s="84"/>
      <c r="R107" s="84"/>
      <c r="S107" s="84"/>
      <c r="T107" s="84"/>
      <c r="U107" s="84"/>
      <c r="V107" s="84"/>
      <c r="W107" s="84"/>
      <c r="X107" s="85"/>
      <c r="Y107" s="38"/>
      <c r="Z107" s="38"/>
      <c r="AA107" s="38"/>
      <c r="AB107" s="38"/>
      <c r="AC107" s="38"/>
      <c r="AD107" s="38"/>
      <c r="AE107" s="38"/>
      <c r="AT107" s="17" t="s">
        <v>128</v>
      </c>
      <c r="AU107" s="17" t="s">
        <v>84</v>
      </c>
    </row>
    <row r="108" s="13" customFormat="1">
      <c r="A108" s="13"/>
      <c r="B108" s="241"/>
      <c r="C108" s="242"/>
      <c r="D108" s="200" t="s">
        <v>253</v>
      </c>
      <c r="E108" s="243" t="s">
        <v>20</v>
      </c>
      <c r="F108" s="244" t="s">
        <v>265</v>
      </c>
      <c r="G108" s="242"/>
      <c r="H108" s="245">
        <v>90.900000000000006</v>
      </c>
      <c r="I108" s="246"/>
      <c r="J108" s="246"/>
      <c r="K108" s="242"/>
      <c r="L108" s="242"/>
      <c r="M108" s="247"/>
      <c r="N108" s="248"/>
      <c r="O108" s="249"/>
      <c r="P108" s="249"/>
      <c r="Q108" s="249"/>
      <c r="R108" s="249"/>
      <c r="S108" s="249"/>
      <c r="T108" s="249"/>
      <c r="U108" s="249"/>
      <c r="V108" s="249"/>
      <c r="W108" s="249"/>
      <c r="X108" s="250"/>
      <c r="Y108" s="13"/>
      <c r="Z108" s="13"/>
      <c r="AA108" s="13"/>
      <c r="AB108" s="13"/>
      <c r="AC108" s="13"/>
      <c r="AD108" s="13"/>
      <c r="AE108" s="13"/>
      <c r="AT108" s="251" t="s">
        <v>253</v>
      </c>
      <c r="AU108" s="251" t="s">
        <v>84</v>
      </c>
      <c r="AV108" s="13" t="s">
        <v>84</v>
      </c>
      <c r="AW108" s="13" t="s">
        <v>5</v>
      </c>
      <c r="AX108" s="13" t="s">
        <v>82</v>
      </c>
      <c r="AY108" s="251" t="s">
        <v>125</v>
      </c>
    </row>
    <row r="109" s="2" customFormat="1" ht="16.5" customHeight="1">
      <c r="A109" s="38"/>
      <c r="B109" s="39"/>
      <c r="C109" s="220" t="s">
        <v>124</v>
      </c>
      <c r="D109" s="220" t="s">
        <v>169</v>
      </c>
      <c r="E109" s="221" t="s">
        <v>266</v>
      </c>
      <c r="F109" s="222" t="s">
        <v>267</v>
      </c>
      <c r="G109" s="223" t="s">
        <v>268</v>
      </c>
      <c r="H109" s="224">
        <v>840</v>
      </c>
      <c r="I109" s="225"/>
      <c r="J109" s="225"/>
      <c r="K109" s="226">
        <f>ROUND(P109*H109,2)</f>
        <v>0</v>
      </c>
      <c r="L109" s="222" t="s">
        <v>20</v>
      </c>
      <c r="M109" s="44"/>
      <c r="N109" s="227" t="s">
        <v>20</v>
      </c>
      <c r="O109" s="194" t="s">
        <v>43</v>
      </c>
      <c r="P109" s="195">
        <f>I109+J109</f>
        <v>0</v>
      </c>
      <c r="Q109" s="195">
        <f>ROUND(I109*H109,2)</f>
        <v>0</v>
      </c>
      <c r="R109" s="195">
        <f>ROUND(J109*H109,2)</f>
        <v>0</v>
      </c>
      <c r="S109" s="84"/>
      <c r="T109" s="196">
        <f>S109*H109</f>
        <v>0</v>
      </c>
      <c r="U109" s="196">
        <v>0</v>
      </c>
      <c r="V109" s="196">
        <f>U109*H109</f>
        <v>0</v>
      </c>
      <c r="W109" s="196">
        <v>0</v>
      </c>
      <c r="X109" s="197">
        <f>W109*H109</f>
        <v>0</v>
      </c>
      <c r="Y109" s="38"/>
      <c r="Z109" s="38"/>
      <c r="AA109" s="38"/>
      <c r="AB109" s="38"/>
      <c r="AC109" s="38"/>
      <c r="AD109" s="38"/>
      <c r="AE109" s="38"/>
      <c r="AR109" s="198" t="s">
        <v>126</v>
      </c>
      <c r="AT109" s="198" t="s">
        <v>169</v>
      </c>
      <c r="AU109" s="198" t="s">
        <v>84</v>
      </c>
      <c r="AY109" s="17" t="s">
        <v>125</v>
      </c>
      <c r="BE109" s="199">
        <f>IF(O109="základní",K109,0)</f>
        <v>0</v>
      </c>
      <c r="BF109" s="199">
        <f>IF(O109="snížená",K109,0)</f>
        <v>0</v>
      </c>
      <c r="BG109" s="199">
        <f>IF(O109="zákl. přenesená",K109,0)</f>
        <v>0</v>
      </c>
      <c r="BH109" s="199">
        <f>IF(O109="sníž. přenesená",K109,0)</f>
        <v>0</v>
      </c>
      <c r="BI109" s="199">
        <f>IF(O109="nulová",K109,0)</f>
        <v>0</v>
      </c>
      <c r="BJ109" s="17" t="s">
        <v>82</v>
      </c>
      <c r="BK109" s="199">
        <f>ROUND(P109*H109,2)</f>
        <v>0</v>
      </c>
      <c r="BL109" s="17" t="s">
        <v>126</v>
      </c>
      <c r="BM109" s="198" t="s">
        <v>269</v>
      </c>
    </row>
    <row r="110" s="2" customFormat="1">
      <c r="A110" s="38"/>
      <c r="B110" s="39"/>
      <c r="C110" s="40"/>
      <c r="D110" s="200" t="s">
        <v>128</v>
      </c>
      <c r="E110" s="40"/>
      <c r="F110" s="201" t="s">
        <v>267</v>
      </c>
      <c r="G110" s="40"/>
      <c r="H110" s="40"/>
      <c r="I110" s="202"/>
      <c r="J110" s="202"/>
      <c r="K110" s="40"/>
      <c r="L110" s="40"/>
      <c r="M110" s="44"/>
      <c r="N110" s="203"/>
      <c r="O110" s="204"/>
      <c r="P110" s="84"/>
      <c r="Q110" s="84"/>
      <c r="R110" s="84"/>
      <c r="S110" s="84"/>
      <c r="T110" s="84"/>
      <c r="U110" s="84"/>
      <c r="V110" s="84"/>
      <c r="W110" s="84"/>
      <c r="X110" s="85"/>
      <c r="Y110" s="38"/>
      <c r="Z110" s="38"/>
      <c r="AA110" s="38"/>
      <c r="AB110" s="38"/>
      <c r="AC110" s="38"/>
      <c r="AD110" s="38"/>
      <c r="AE110" s="38"/>
      <c r="AT110" s="17" t="s">
        <v>128</v>
      </c>
      <c r="AU110" s="17" t="s">
        <v>84</v>
      </c>
    </row>
    <row r="111" s="13" customFormat="1">
      <c r="A111" s="13"/>
      <c r="B111" s="241"/>
      <c r="C111" s="242"/>
      <c r="D111" s="200" t="s">
        <v>253</v>
      </c>
      <c r="E111" s="243" t="s">
        <v>20</v>
      </c>
      <c r="F111" s="244" t="s">
        <v>270</v>
      </c>
      <c r="G111" s="242"/>
      <c r="H111" s="245">
        <v>840</v>
      </c>
      <c r="I111" s="246"/>
      <c r="J111" s="246"/>
      <c r="K111" s="242"/>
      <c r="L111" s="242"/>
      <c r="M111" s="247"/>
      <c r="N111" s="248"/>
      <c r="O111" s="249"/>
      <c r="P111" s="249"/>
      <c r="Q111" s="249"/>
      <c r="R111" s="249"/>
      <c r="S111" s="249"/>
      <c r="T111" s="249"/>
      <c r="U111" s="249"/>
      <c r="V111" s="249"/>
      <c r="W111" s="249"/>
      <c r="X111" s="250"/>
      <c r="Y111" s="13"/>
      <c r="Z111" s="13"/>
      <c r="AA111" s="13"/>
      <c r="AB111" s="13"/>
      <c r="AC111" s="13"/>
      <c r="AD111" s="13"/>
      <c r="AE111" s="13"/>
      <c r="AT111" s="251" t="s">
        <v>253</v>
      </c>
      <c r="AU111" s="251" t="s">
        <v>84</v>
      </c>
      <c r="AV111" s="13" t="s">
        <v>84</v>
      </c>
      <c r="AW111" s="13" t="s">
        <v>5</v>
      </c>
      <c r="AX111" s="13" t="s">
        <v>82</v>
      </c>
      <c r="AY111" s="251" t="s">
        <v>125</v>
      </c>
    </row>
    <row r="112" s="2" customFormat="1" ht="16.5" customHeight="1">
      <c r="A112" s="38"/>
      <c r="B112" s="39"/>
      <c r="C112" s="220" t="s">
        <v>159</v>
      </c>
      <c r="D112" s="220" t="s">
        <v>169</v>
      </c>
      <c r="E112" s="221" t="s">
        <v>271</v>
      </c>
      <c r="F112" s="222" t="s">
        <v>272</v>
      </c>
      <c r="G112" s="223" t="s">
        <v>268</v>
      </c>
      <c r="H112" s="224">
        <v>33.75</v>
      </c>
      <c r="I112" s="225"/>
      <c r="J112" s="225"/>
      <c r="K112" s="226">
        <f>ROUND(P112*H112,2)</f>
        <v>0</v>
      </c>
      <c r="L112" s="222" t="s">
        <v>20</v>
      </c>
      <c r="M112" s="44"/>
      <c r="N112" s="227" t="s">
        <v>20</v>
      </c>
      <c r="O112" s="194" t="s">
        <v>43</v>
      </c>
      <c r="P112" s="195">
        <f>I112+J112</f>
        <v>0</v>
      </c>
      <c r="Q112" s="195">
        <f>ROUND(I112*H112,2)</f>
        <v>0</v>
      </c>
      <c r="R112" s="195">
        <f>ROUND(J112*H112,2)</f>
        <v>0</v>
      </c>
      <c r="S112" s="84"/>
      <c r="T112" s="196">
        <f>S112*H112</f>
        <v>0</v>
      </c>
      <c r="U112" s="196">
        <v>0</v>
      </c>
      <c r="V112" s="196">
        <f>U112*H112</f>
        <v>0</v>
      </c>
      <c r="W112" s="196">
        <v>0</v>
      </c>
      <c r="X112" s="197">
        <f>W112*H112</f>
        <v>0</v>
      </c>
      <c r="Y112" s="38"/>
      <c r="Z112" s="38"/>
      <c r="AA112" s="38"/>
      <c r="AB112" s="38"/>
      <c r="AC112" s="38"/>
      <c r="AD112" s="38"/>
      <c r="AE112" s="38"/>
      <c r="AR112" s="198" t="s">
        <v>126</v>
      </c>
      <c r="AT112" s="198" t="s">
        <v>169</v>
      </c>
      <c r="AU112" s="198" t="s">
        <v>84</v>
      </c>
      <c r="AY112" s="17" t="s">
        <v>125</v>
      </c>
      <c r="BE112" s="199">
        <f>IF(O112="základní",K112,0)</f>
        <v>0</v>
      </c>
      <c r="BF112" s="199">
        <f>IF(O112="snížená",K112,0)</f>
        <v>0</v>
      </c>
      <c r="BG112" s="199">
        <f>IF(O112="zákl. přenesená",K112,0)</f>
        <v>0</v>
      </c>
      <c r="BH112" s="199">
        <f>IF(O112="sníž. přenesená",K112,0)</f>
        <v>0</v>
      </c>
      <c r="BI112" s="199">
        <f>IF(O112="nulová",K112,0)</f>
        <v>0</v>
      </c>
      <c r="BJ112" s="17" t="s">
        <v>82</v>
      </c>
      <c r="BK112" s="199">
        <f>ROUND(P112*H112,2)</f>
        <v>0</v>
      </c>
      <c r="BL112" s="17" t="s">
        <v>126</v>
      </c>
      <c r="BM112" s="198" t="s">
        <v>273</v>
      </c>
    </row>
    <row r="113" s="2" customFormat="1">
      <c r="A113" s="38"/>
      <c r="B113" s="39"/>
      <c r="C113" s="40"/>
      <c r="D113" s="200" t="s">
        <v>128</v>
      </c>
      <c r="E113" s="40"/>
      <c r="F113" s="201" t="s">
        <v>272</v>
      </c>
      <c r="G113" s="40"/>
      <c r="H113" s="40"/>
      <c r="I113" s="202"/>
      <c r="J113" s="202"/>
      <c r="K113" s="40"/>
      <c r="L113" s="40"/>
      <c r="M113" s="44"/>
      <c r="N113" s="203"/>
      <c r="O113" s="204"/>
      <c r="P113" s="84"/>
      <c r="Q113" s="84"/>
      <c r="R113" s="84"/>
      <c r="S113" s="84"/>
      <c r="T113" s="84"/>
      <c r="U113" s="84"/>
      <c r="V113" s="84"/>
      <c r="W113" s="84"/>
      <c r="X113" s="85"/>
      <c r="Y113" s="38"/>
      <c r="Z113" s="38"/>
      <c r="AA113" s="38"/>
      <c r="AB113" s="38"/>
      <c r="AC113" s="38"/>
      <c r="AD113" s="38"/>
      <c r="AE113" s="38"/>
      <c r="AT113" s="17" t="s">
        <v>128</v>
      </c>
      <c r="AU113" s="17" t="s">
        <v>84</v>
      </c>
    </row>
    <row r="114" s="13" customFormat="1">
      <c r="A114" s="13"/>
      <c r="B114" s="241"/>
      <c r="C114" s="242"/>
      <c r="D114" s="200" t="s">
        <v>253</v>
      </c>
      <c r="E114" s="243" t="s">
        <v>20</v>
      </c>
      <c r="F114" s="244" t="s">
        <v>274</v>
      </c>
      <c r="G114" s="242"/>
      <c r="H114" s="245">
        <v>33.75</v>
      </c>
      <c r="I114" s="246"/>
      <c r="J114" s="246"/>
      <c r="K114" s="242"/>
      <c r="L114" s="242"/>
      <c r="M114" s="247"/>
      <c r="N114" s="248"/>
      <c r="O114" s="249"/>
      <c r="P114" s="249"/>
      <c r="Q114" s="249"/>
      <c r="R114" s="249"/>
      <c r="S114" s="249"/>
      <c r="T114" s="249"/>
      <c r="U114" s="249"/>
      <c r="V114" s="249"/>
      <c r="W114" s="249"/>
      <c r="X114" s="250"/>
      <c r="Y114" s="13"/>
      <c r="Z114" s="13"/>
      <c r="AA114" s="13"/>
      <c r="AB114" s="13"/>
      <c r="AC114" s="13"/>
      <c r="AD114" s="13"/>
      <c r="AE114" s="13"/>
      <c r="AT114" s="251" t="s">
        <v>253</v>
      </c>
      <c r="AU114" s="251" t="s">
        <v>84</v>
      </c>
      <c r="AV114" s="13" t="s">
        <v>84</v>
      </c>
      <c r="AW114" s="13" t="s">
        <v>5</v>
      </c>
      <c r="AX114" s="13" t="s">
        <v>82</v>
      </c>
      <c r="AY114" s="251" t="s">
        <v>125</v>
      </c>
    </row>
    <row r="115" s="2" customFormat="1" ht="16.5" customHeight="1">
      <c r="A115" s="38"/>
      <c r="B115" s="39"/>
      <c r="C115" s="220" t="s">
        <v>168</v>
      </c>
      <c r="D115" s="220" t="s">
        <v>169</v>
      </c>
      <c r="E115" s="221" t="s">
        <v>275</v>
      </c>
      <c r="F115" s="222" t="s">
        <v>276</v>
      </c>
      <c r="G115" s="223" t="s">
        <v>241</v>
      </c>
      <c r="H115" s="224">
        <v>23.399999999999999</v>
      </c>
      <c r="I115" s="225"/>
      <c r="J115" s="225"/>
      <c r="K115" s="226">
        <f>ROUND(P115*H115,2)</f>
        <v>0</v>
      </c>
      <c r="L115" s="222" t="s">
        <v>20</v>
      </c>
      <c r="M115" s="44"/>
      <c r="N115" s="227" t="s">
        <v>20</v>
      </c>
      <c r="O115" s="194" t="s">
        <v>43</v>
      </c>
      <c r="P115" s="195">
        <f>I115+J115</f>
        <v>0</v>
      </c>
      <c r="Q115" s="195">
        <f>ROUND(I115*H115,2)</f>
        <v>0</v>
      </c>
      <c r="R115" s="195">
        <f>ROUND(J115*H115,2)</f>
        <v>0</v>
      </c>
      <c r="S115" s="84"/>
      <c r="T115" s="196">
        <f>S115*H115</f>
        <v>0</v>
      </c>
      <c r="U115" s="196">
        <v>2.0000000000000002E-05</v>
      </c>
      <c r="V115" s="196">
        <f>U115*H115</f>
        <v>0.00046799999999999999</v>
      </c>
      <c r="W115" s="196">
        <v>0</v>
      </c>
      <c r="X115" s="197">
        <f>W115*H115</f>
        <v>0</v>
      </c>
      <c r="Y115" s="38"/>
      <c r="Z115" s="38"/>
      <c r="AA115" s="38"/>
      <c r="AB115" s="38"/>
      <c r="AC115" s="38"/>
      <c r="AD115" s="38"/>
      <c r="AE115" s="38"/>
      <c r="AR115" s="198" t="s">
        <v>126</v>
      </c>
      <c r="AT115" s="198" t="s">
        <v>169</v>
      </c>
      <c r="AU115" s="198" t="s">
        <v>84</v>
      </c>
      <c r="AY115" s="17" t="s">
        <v>125</v>
      </c>
      <c r="BE115" s="199">
        <f>IF(O115="základní",K115,0)</f>
        <v>0</v>
      </c>
      <c r="BF115" s="199">
        <f>IF(O115="snížená",K115,0)</f>
        <v>0</v>
      </c>
      <c r="BG115" s="199">
        <f>IF(O115="zákl. přenesená",K115,0)</f>
        <v>0</v>
      </c>
      <c r="BH115" s="199">
        <f>IF(O115="sníž. přenesená",K115,0)</f>
        <v>0</v>
      </c>
      <c r="BI115" s="199">
        <f>IF(O115="nulová",K115,0)</f>
        <v>0</v>
      </c>
      <c r="BJ115" s="17" t="s">
        <v>82</v>
      </c>
      <c r="BK115" s="199">
        <f>ROUND(P115*H115,2)</f>
        <v>0</v>
      </c>
      <c r="BL115" s="17" t="s">
        <v>126</v>
      </c>
      <c r="BM115" s="198" t="s">
        <v>277</v>
      </c>
    </row>
    <row r="116" s="2" customFormat="1">
      <c r="A116" s="38"/>
      <c r="B116" s="39"/>
      <c r="C116" s="40"/>
      <c r="D116" s="200" t="s">
        <v>128</v>
      </c>
      <c r="E116" s="40"/>
      <c r="F116" s="201" t="s">
        <v>276</v>
      </c>
      <c r="G116" s="40"/>
      <c r="H116" s="40"/>
      <c r="I116" s="202"/>
      <c r="J116" s="202"/>
      <c r="K116" s="40"/>
      <c r="L116" s="40"/>
      <c r="M116" s="44"/>
      <c r="N116" s="203"/>
      <c r="O116" s="204"/>
      <c r="P116" s="84"/>
      <c r="Q116" s="84"/>
      <c r="R116" s="84"/>
      <c r="S116" s="84"/>
      <c r="T116" s="84"/>
      <c r="U116" s="84"/>
      <c r="V116" s="84"/>
      <c r="W116" s="84"/>
      <c r="X116" s="85"/>
      <c r="Y116" s="38"/>
      <c r="Z116" s="38"/>
      <c r="AA116" s="38"/>
      <c r="AB116" s="38"/>
      <c r="AC116" s="38"/>
      <c r="AD116" s="38"/>
      <c r="AE116" s="38"/>
      <c r="AT116" s="17" t="s">
        <v>128</v>
      </c>
      <c r="AU116" s="17" t="s">
        <v>84</v>
      </c>
    </row>
    <row r="117" s="13" customFormat="1">
      <c r="A117" s="13"/>
      <c r="B117" s="241"/>
      <c r="C117" s="242"/>
      <c r="D117" s="200" t="s">
        <v>253</v>
      </c>
      <c r="E117" s="243" t="s">
        <v>20</v>
      </c>
      <c r="F117" s="244" t="s">
        <v>278</v>
      </c>
      <c r="G117" s="242"/>
      <c r="H117" s="245">
        <v>23.399999999999999</v>
      </c>
      <c r="I117" s="246"/>
      <c r="J117" s="246"/>
      <c r="K117" s="242"/>
      <c r="L117" s="242"/>
      <c r="M117" s="247"/>
      <c r="N117" s="248"/>
      <c r="O117" s="249"/>
      <c r="P117" s="249"/>
      <c r="Q117" s="249"/>
      <c r="R117" s="249"/>
      <c r="S117" s="249"/>
      <c r="T117" s="249"/>
      <c r="U117" s="249"/>
      <c r="V117" s="249"/>
      <c r="W117" s="249"/>
      <c r="X117" s="250"/>
      <c r="Y117" s="13"/>
      <c r="Z117" s="13"/>
      <c r="AA117" s="13"/>
      <c r="AB117" s="13"/>
      <c r="AC117" s="13"/>
      <c r="AD117" s="13"/>
      <c r="AE117" s="13"/>
      <c r="AT117" s="251" t="s">
        <v>253</v>
      </c>
      <c r="AU117" s="251" t="s">
        <v>84</v>
      </c>
      <c r="AV117" s="13" t="s">
        <v>84</v>
      </c>
      <c r="AW117" s="13" t="s">
        <v>5</v>
      </c>
      <c r="AX117" s="13" t="s">
        <v>82</v>
      </c>
      <c r="AY117" s="251" t="s">
        <v>125</v>
      </c>
    </row>
    <row r="118" s="2" customFormat="1" ht="16.5" customHeight="1">
      <c r="A118" s="38"/>
      <c r="B118" s="39"/>
      <c r="C118" s="220" t="s">
        <v>177</v>
      </c>
      <c r="D118" s="220" t="s">
        <v>169</v>
      </c>
      <c r="E118" s="221" t="s">
        <v>279</v>
      </c>
      <c r="F118" s="222" t="s">
        <v>280</v>
      </c>
      <c r="G118" s="223" t="s">
        <v>241</v>
      </c>
      <c r="H118" s="224">
        <v>10.800000000000001</v>
      </c>
      <c r="I118" s="225"/>
      <c r="J118" s="225"/>
      <c r="K118" s="226">
        <f>ROUND(P118*H118,2)</f>
        <v>0</v>
      </c>
      <c r="L118" s="222" t="s">
        <v>20</v>
      </c>
      <c r="M118" s="44"/>
      <c r="N118" s="227" t="s">
        <v>20</v>
      </c>
      <c r="O118" s="194" t="s">
        <v>43</v>
      </c>
      <c r="P118" s="195">
        <f>I118+J118</f>
        <v>0</v>
      </c>
      <c r="Q118" s="195">
        <f>ROUND(I118*H118,2)</f>
        <v>0</v>
      </c>
      <c r="R118" s="195">
        <f>ROUND(J118*H118,2)</f>
        <v>0</v>
      </c>
      <c r="S118" s="84"/>
      <c r="T118" s="196">
        <f>S118*H118</f>
        <v>0</v>
      </c>
      <c r="U118" s="196">
        <v>1.0000000000000001E-05</v>
      </c>
      <c r="V118" s="196">
        <f>U118*H118</f>
        <v>0.00010800000000000001</v>
      </c>
      <c r="W118" s="196">
        <v>0</v>
      </c>
      <c r="X118" s="197">
        <f>W118*H118</f>
        <v>0</v>
      </c>
      <c r="Y118" s="38"/>
      <c r="Z118" s="38"/>
      <c r="AA118" s="38"/>
      <c r="AB118" s="38"/>
      <c r="AC118" s="38"/>
      <c r="AD118" s="38"/>
      <c r="AE118" s="38"/>
      <c r="AR118" s="198" t="s">
        <v>126</v>
      </c>
      <c r="AT118" s="198" t="s">
        <v>169</v>
      </c>
      <c r="AU118" s="198" t="s">
        <v>84</v>
      </c>
      <c r="AY118" s="17" t="s">
        <v>125</v>
      </c>
      <c r="BE118" s="199">
        <f>IF(O118="základní",K118,0)</f>
        <v>0</v>
      </c>
      <c r="BF118" s="199">
        <f>IF(O118="snížená",K118,0)</f>
        <v>0</v>
      </c>
      <c r="BG118" s="199">
        <f>IF(O118="zákl. přenesená",K118,0)</f>
        <v>0</v>
      </c>
      <c r="BH118" s="199">
        <f>IF(O118="sníž. přenesená",K118,0)</f>
        <v>0</v>
      </c>
      <c r="BI118" s="199">
        <f>IF(O118="nulová",K118,0)</f>
        <v>0</v>
      </c>
      <c r="BJ118" s="17" t="s">
        <v>82</v>
      </c>
      <c r="BK118" s="199">
        <f>ROUND(P118*H118,2)</f>
        <v>0</v>
      </c>
      <c r="BL118" s="17" t="s">
        <v>126</v>
      </c>
      <c r="BM118" s="198" t="s">
        <v>281</v>
      </c>
    </row>
    <row r="119" s="2" customFormat="1">
      <c r="A119" s="38"/>
      <c r="B119" s="39"/>
      <c r="C119" s="40"/>
      <c r="D119" s="200" t="s">
        <v>128</v>
      </c>
      <c r="E119" s="40"/>
      <c r="F119" s="201" t="s">
        <v>280</v>
      </c>
      <c r="G119" s="40"/>
      <c r="H119" s="40"/>
      <c r="I119" s="202"/>
      <c r="J119" s="202"/>
      <c r="K119" s="40"/>
      <c r="L119" s="40"/>
      <c r="M119" s="44"/>
      <c r="N119" s="203"/>
      <c r="O119" s="204"/>
      <c r="P119" s="84"/>
      <c r="Q119" s="84"/>
      <c r="R119" s="84"/>
      <c r="S119" s="84"/>
      <c r="T119" s="84"/>
      <c r="U119" s="84"/>
      <c r="V119" s="84"/>
      <c r="W119" s="84"/>
      <c r="X119" s="85"/>
      <c r="Y119" s="38"/>
      <c r="Z119" s="38"/>
      <c r="AA119" s="38"/>
      <c r="AB119" s="38"/>
      <c r="AC119" s="38"/>
      <c r="AD119" s="38"/>
      <c r="AE119" s="38"/>
      <c r="AT119" s="17" t="s">
        <v>128</v>
      </c>
      <c r="AU119" s="17" t="s">
        <v>84</v>
      </c>
    </row>
    <row r="120" s="13" customFormat="1">
      <c r="A120" s="13"/>
      <c r="B120" s="241"/>
      <c r="C120" s="242"/>
      <c r="D120" s="200" t="s">
        <v>253</v>
      </c>
      <c r="E120" s="243" t="s">
        <v>20</v>
      </c>
      <c r="F120" s="244" t="s">
        <v>282</v>
      </c>
      <c r="G120" s="242"/>
      <c r="H120" s="245">
        <v>10.800000000000001</v>
      </c>
      <c r="I120" s="246"/>
      <c r="J120" s="246"/>
      <c r="K120" s="242"/>
      <c r="L120" s="242"/>
      <c r="M120" s="247"/>
      <c r="N120" s="248"/>
      <c r="O120" s="249"/>
      <c r="P120" s="249"/>
      <c r="Q120" s="249"/>
      <c r="R120" s="249"/>
      <c r="S120" s="249"/>
      <c r="T120" s="249"/>
      <c r="U120" s="249"/>
      <c r="V120" s="249"/>
      <c r="W120" s="249"/>
      <c r="X120" s="250"/>
      <c r="Y120" s="13"/>
      <c r="Z120" s="13"/>
      <c r="AA120" s="13"/>
      <c r="AB120" s="13"/>
      <c r="AC120" s="13"/>
      <c r="AD120" s="13"/>
      <c r="AE120" s="13"/>
      <c r="AT120" s="251" t="s">
        <v>253</v>
      </c>
      <c r="AU120" s="251" t="s">
        <v>84</v>
      </c>
      <c r="AV120" s="13" t="s">
        <v>84</v>
      </c>
      <c r="AW120" s="13" t="s">
        <v>5</v>
      </c>
      <c r="AX120" s="13" t="s">
        <v>82</v>
      </c>
      <c r="AY120" s="251" t="s">
        <v>125</v>
      </c>
    </row>
    <row r="121" s="2" customFormat="1" ht="16.5" customHeight="1">
      <c r="A121" s="38"/>
      <c r="B121" s="39"/>
      <c r="C121" s="220" t="s">
        <v>182</v>
      </c>
      <c r="D121" s="220" t="s">
        <v>169</v>
      </c>
      <c r="E121" s="221" t="s">
        <v>283</v>
      </c>
      <c r="F121" s="222" t="s">
        <v>284</v>
      </c>
      <c r="G121" s="223" t="s">
        <v>241</v>
      </c>
      <c r="H121" s="224">
        <v>222.25</v>
      </c>
      <c r="I121" s="225"/>
      <c r="J121" s="225"/>
      <c r="K121" s="226">
        <f>ROUND(P121*H121,2)</f>
        <v>0</v>
      </c>
      <c r="L121" s="222" t="s">
        <v>20</v>
      </c>
      <c r="M121" s="44"/>
      <c r="N121" s="227" t="s">
        <v>20</v>
      </c>
      <c r="O121" s="194" t="s">
        <v>44</v>
      </c>
      <c r="P121" s="195">
        <f>I121+J121</f>
        <v>0</v>
      </c>
      <c r="Q121" s="195">
        <f>ROUND(I121*H121,2)</f>
        <v>0</v>
      </c>
      <c r="R121" s="195">
        <f>ROUND(J121*H121,2)</f>
        <v>0</v>
      </c>
      <c r="S121" s="84"/>
      <c r="T121" s="196">
        <f>S121*H121</f>
        <v>0</v>
      </c>
      <c r="U121" s="196">
        <v>0</v>
      </c>
      <c r="V121" s="196">
        <f>U121*H121</f>
        <v>0</v>
      </c>
      <c r="W121" s="196">
        <v>0</v>
      </c>
      <c r="X121" s="197">
        <f>W121*H121</f>
        <v>0</v>
      </c>
      <c r="Y121" s="38"/>
      <c r="Z121" s="38"/>
      <c r="AA121" s="38"/>
      <c r="AB121" s="38"/>
      <c r="AC121" s="38"/>
      <c r="AD121" s="38"/>
      <c r="AE121" s="38"/>
      <c r="AR121" s="198" t="s">
        <v>126</v>
      </c>
      <c r="AT121" s="198" t="s">
        <v>169</v>
      </c>
      <c r="AU121" s="198" t="s">
        <v>84</v>
      </c>
      <c r="AY121" s="17" t="s">
        <v>125</v>
      </c>
      <c r="BE121" s="199">
        <f>IF(O121="základní",K121,0)</f>
        <v>0</v>
      </c>
      <c r="BF121" s="199">
        <f>IF(O121="snížená",K121,0)</f>
        <v>0</v>
      </c>
      <c r="BG121" s="199">
        <f>IF(O121="zákl. přenesená",K121,0)</f>
        <v>0</v>
      </c>
      <c r="BH121" s="199">
        <f>IF(O121="sníž. přenesená",K121,0)</f>
        <v>0</v>
      </c>
      <c r="BI121" s="199">
        <f>IF(O121="nulová",K121,0)</f>
        <v>0</v>
      </c>
      <c r="BJ121" s="17" t="s">
        <v>84</v>
      </c>
      <c r="BK121" s="199">
        <f>ROUND(P121*H121,2)</f>
        <v>0</v>
      </c>
      <c r="BL121" s="17" t="s">
        <v>126</v>
      </c>
      <c r="BM121" s="198" t="s">
        <v>285</v>
      </c>
    </row>
    <row r="122" s="2" customFormat="1">
      <c r="A122" s="38"/>
      <c r="B122" s="39"/>
      <c r="C122" s="40"/>
      <c r="D122" s="200" t="s">
        <v>128</v>
      </c>
      <c r="E122" s="40"/>
      <c r="F122" s="201" t="s">
        <v>284</v>
      </c>
      <c r="G122" s="40"/>
      <c r="H122" s="40"/>
      <c r="I122" s="202"/>
      <c r="J122" s="202"/>
      <c r="K122" s="40"/>
      <c r="L122" s="40"/>
      <c r="M122" s="44"/>
      <c r="N122" s="203"/>
      <c r="O122" s="204"/>
      <c r="P122" s="84"/>
      <c r="Q122" s="84"/>
      <c r="R122" s="84"/>
      <c r="S122" s="84"/>
      <c r="T122" s="84"/>
      <c r="U122" s="84"/>
      <c r="V122" s="84"/>
      <c r="W122" s="84"/>
      <c r="X122" s="85"/>
      <c r="Y122" s="38"/>
      <c r="Z122" s="38"/>
      <c r="AA122" s="38"/>
      <c r="AB122" s="38"/>
      <c r="AC122" s="38"/>
      <c r="AD122" s="38"/>
      <c r="AE122" s="38"/>
      <c r="AT122" s="17" t="s">
        <v>128</v>
      </c>
      <c r="AU122" s="17" t="s">
        <v>84</v>
      </c>
    </row>
    <row r="123" s="13" customFormat="1">
      <c r="A123" s="13"/>
      <c r="B123" s="241"/>
      <c r="C123" s="242"/>
      <c r="D123" s="200" t="s">
        <v>253</v>
      </c>
      <c r="E123" s="243" t="s">
        <v>20</v>
      </c>
      <c r="F123" s="244" t="s">
        <v>286</v>
      </c>
      <c r="G123" s="242"/>
      <c r="H123" s="245">
        <v>222.25</v>
      </c>
      <c r="I123" s="246"/>
      <c r="J123" s="246"/>
      <c r="K123" s="242"/>
      <c r="L123" s="242"/>
      <c r="M123" s="247"/>
      <c r="N123" s="248"/>
      <c r="O123" s="249"/>
      <c r="P123" s="249"/>
      <c r="Q123" s="249"/>
      <c r="R123" s="249"/>
      <c r="S123" s="249"/>
      <c r="T123" s="249"/>
      <c r="U123" s="249"/>
      <c r="V123" s="249"/>
      <c r="W123" s="249"/>
      <c r="X123" s="250"/>
      <c r="Y123" s="13"/>
      <c r="Z123" s="13"/>
      <c r="AA123" s="13"/>
      <c r="AB123" s="13"/>
      <c r="AC123" s="13"/>
      <c r="AD123" s="13"/>
      <c r="AE123" s="13"/>
      <c r="AT123" s="251" t="s">
        <v>253</v>
      </c>
      <c r="AU123" s="251" t="s">
        <v>84</v>
      </c>
      <c r="AV123" s="13" t="s">
        <v>84</v>
      </c>
      <c r="AW123" s="13" t="s">
        <v>5</v>
      </c>
      <c r="AX123" s="13" t="s">
        <v>82</v>
      </c>
      <c r="AY123" s="251" t="s">
        <v>125</v>
      </c>
    </row>
    <row r="124" s="2" customFormat="1" ht="16.5" customHeight="1">
      <c r="A124" s="38"/>
      <c r="B124" s="39"/>
      <c r="C124" s="220" t="s">
        <v>188</v>
      </c>
      <c r="D124" s="220" t="s">
        <v>169</v>
      </c>
      <c r="E124" s="221" t="s">
        <v>287</v>
      </c>
      <c r="F124" s="222" t="s">
        <v>288</v>
      </c>
      <c r="G124" s="223" t="s">
        <v>143</v>
      </c>
      <c r="H124" s="224">
        <v>5</v>
      </c>
      <c r="I124" s="225"/>
      <c r="J124" s="225"/>
      <c r="K124" s="226">
        <f>ROUND(P124*H124,2)</f>
        <v>0</v>
      </c>
      <c r="L124" s="222" t="s">
        <v>20</v>
      </c>
      <c r="M124" s="44"/>
      <c r="N124" s="227" t="s">
        <v>20</v>
      </c>
      <c r="O124" s="194" t="s">
        <v>43</v>
      </c>
      <c r="P124" s="195">
        <f>I124+J124</f>
        <v>0</v>
      </c>
      <c r="Q124" s="195">
        <f>ROUND(I124*H124,2)</f>
        <v>0</v>
      </c>
      <c r="R124" s="195">
        <f>ROUND(J124*H124,2)</f>
        <v>0</v>
      </c>
      <c r="S124" s="84"/>
      <c r="T124" s="196">
        <f>S124*H124</f>
        <v>0</v>
      </c>
      <c r="U124" s="196">
        <v>0</v>
      </c>
      <c r="V124" s="196">
        <f>U124*H124</f>
        <v>0</v>
      </c>
      <c r="W124" s="196">
        <v>0.025000000000000001</v>
      </c>
      <c r="X124" s="197">
        <f>W124*H124</f>
        <v>0.125</v>
      </c>
      <c r="Y124" s="38"/>
      <c r="Z124" s="38"/>
      <c r="AA124" s="38"/>
      <c r="AB124" s="38"/>
      <c r="AC124" s="38"/>
      <c r="AD124" s="38"/>
      <c r="AE124" s="38"/>
      <c r="AR124" s="198" t="s">
        <v>126</v>
      </c>
      <c r="AT124" s="198" t="s">
        <v>169</v>
      </c>
      <c r="AU124" s="198" t="s">
        <v>84</v>
      </c>
      <c r="AY124" s="17" t="s">
        <v>125</v>
      </c>
      <c r="BE124" s="199">
        <f>IF(O124="základní",K124,0)</f>
        <v>0</v>
      </c>
      <c r="BF124" s="199">
        <f>IF(O124="snížená",K124,0)</f>
        <v>0</v>
      </c>
      <c r="BG124" s="199">
        <f>IF(O124="zákl. přenesená",K124,0)</f>
        <v>0</v>
      </c>
      <c r="BH124" s="199">
        <f>IF(O124="sníž. přenesená",K124,0)</f>
        <v>0</v>
      </c>
      <c r="BI124" s="199">
        <f>IF(O124="nulová",K124,0)</f>
        <v>0</v>
      </c>
      <c r="BJ124" s="17" t="s">
        <v>82</v>
      </c>
      <c r="BK124" s="199">
        <f>ROUND(P124*H124,2)</f>
        <v>0</v>
      </c>
      <c r="BL124" s="17" t="s">
        <v>126</v>
      </c>
      <c r="BM124" s="198" t="s">
        <v>289</v>
      </c>
    </row>
    <row r="125" s="2" customFormat="1">
      <c r="A125" s="38"/>
      <c r="B125" s="39"/>
      <c r="C125" s="40"/>
      <c r="D125" s="200" t="s">
        <v>128</v>
      </c>
      <c r="E125" s="40"/>
      <c r="F125" s="201" t="s">
        <v>288</v>
      </c>
      <c r="G125" s="40"/>
      <c r="H125" s="40"/>
      <c r="I125" s="202"/>
      <c r="J125" s="202"/>
      <c r="K125" s="40"/>
      <c r="L125" s="40"/>
      <c r="M125" s="44"/>
      <c r="N125" s="203"/>
      <c r="O125" s="204"/>
      <c r="P125" s="84"/>
      <c r="Q125" s="84"/>
      <c r="R125" s="84"/>
      <c r="S125" s="84"/>
      <c r="T125" s="84"/>
      <c r="U125" s="84"/>
      <c r="V125" s="84"/>
      <c r="W125" s="84"/>
      <c r="X125" s="85"/>
      <c r="Y125" s="38"/>
      <c r="Z125" s="38"/>
      <c r="AA125" s="38"/>
      <c r="AB125" s="38"/>
      <c r="AC125" s="38"/>
      <c r="AD125" s="38"/>
      <c r="AE125" s="38"/>
      <c r="AT125" s="17" t="s">
        <v>128</v>
      </c>
      <c r="AU125" s="17" t="s">
        <v>84</v>
      </c>
    </row>
    <row r="126" s="2" customFormat="1" ht="16.5" customHeight="1">
      <c r="A126" s="38"/>
      <c r="B126" s="39"/>
      <c r="C126" s="220" t="s">
        <v>193</v>
      </c>
      <c r="D126" s="220" t="s">
        <v>169</v>
      </c>
      <c r="E126" s="221" t="s">
        <v>290</v>
      </c>
      <c r="F126" s="222" t="s">
        <v>291</v>
      </c>
      <c r="G126" s="223" t="s">
        <v>143</v>
      </c>
      <c r="H126" s="224">
        <v>2</v>
      </c>
      <c r="I126" s="225"/>
      <c r="J126" s="225"/>
      <c r="K126" s="226">
        <f>ROUND(P126*H126,2)</f>
        <v>0</v>
      </c>
      <c r="L126" s="222" t="s">
        <v>20</v>
      </c>
      <c r="M126" s="44"/>
      <c r="N126" s="227" t="s">
        <v>20</v>
      </c>
      <c r="O126" s="194" t="s">
        <v>43</v>
      </c>
      <c r="P126" s="195">
        <f>I126+J126</f>
        <v>0</v>
      </c>
      <c r="Q126" s="195">
        <f>ROUND(I126*H126,2)</f>
        <v>0</v>
      </c>
      <c r="R126" s="195">
        <f>ROUND(J126*H126,2)</f>
        <v>0</v>
      </c>
      <c r="S126" s="84"/>
      <c r="T126" s="196">
        <f>S126*H126</f>
        <v>0</v>
      </c>
      <c r="U126" s="196">
        <v>0</v>
      </c>
      <c r="V126" s="196">
        <f>U126*H126</f>
        <v>0</v>
      </c>
      <c r="W126" s="196">
        <v>0.27600000000000002</v>
      </c>
      <c r="X126" s="197">
        <f>W126*H126</f>
        <v>0.55200000000000005</v>
      </c>
      <c r="Y126" s="38"/>
      <c r="Z126" s="38"/>
      <c r="AA126" s="38"/>
      <c r="AB126" s="38"/>
      <c r="AC126" s="38"/>
      <c r="AD126" s="38"/>
      <c r="AE126" s="38"/>
      <c r="AR126" s="198" t="s">
        <v>126</v>
      </c>
      <c r="AT126" s="198" t="s">
        <v>169</v>
      </c>
      <c r="AU126" s="198" t="s">
        <v>84</v>
      </c>
      <c r="AY126" s="17" t="s">
        <v>125</v>
      </c>
      <c r="BE126" s="199">
        <f>IF(O126="základní",K126,0)</f>
        <v>0</v>
      </c>
      <c r="BF126" s="199">
        <f>IF(O126="snížená",K126,0)</f>
        <v>0</v>
      </c>
      <c r="BG126" s="199">
        <f>IF(O126="zákl. přenesená",K126,0)</f>
        <v>0</v>
      </c>
      <c r="BH126" s="199">
        <f>IF(O126="sníž. přenesená",K126,0)</f>
        <v>0</v>
      </c>
      <c r="BI126" s="199">
        <f>IF(O126="nulová",K126,0)</f>
        <v>0</v>
      </c>
      <c r="BJ126" s="17" t="s">
        <v>82</v>
      </c>
      <c r="BK126" s="199">
        <f>ROUND(P126*H126,2)</f>
        <v>0</v>
      </c>
      <c r="BL126" s="17" t="s">
        <v>126</v>
      </c>
      <c r="BM126" s="198" t="s">
        <v>292</v>
      </c>
    </row>
    <row r="127" s="2" customFormat="1">
      <c r="A127" s="38"/>
      <c r="B127" s="39"/>
      <c r="C127" s="40"/>
      <c r="D127" s="200" t="s">
        <v>128</v>
      </c>
      <c r="E127" s="40"/>
      <c r="F127" s="201" t="s">
        <v>291</v>
      </c>
      <c r="G127" s="40"/>
      <c r="H127" s="40"/>
      <c r="I127" s="202"/>
      <c r="J127" s="202"/>
      <c r="K127" s="40"/>
      <c r="L127" s="40"/>
      <c r="M127" s="44"/>
      <c r="N127" s="203"/>
      <c r="O127" s="204"/>
      <c r="P127" s="84"/>
      <c r="Q127" s="84"/>
      <c r="R127" s="84"/>
      <c r="S127" s="84"/>
      <c r="T127" s="84"/>
      <c r="U127" s="84"/>
      <c r="V127" s="84"/>
      <c r="W127" s="84"/>
      <c r="X127" s="85"/>
      <c r="Y127" s="38"/>
      <c r="Z127" s="38"/>
      <c r="AA127" s="38"/>
      <c r="AB127" s="38"/>
      <c r="AC127" s="38"/>
      <c r="AD127" s="38"/>
      <c r="AE127" s="38"/>
      <c r="AT127" s="17" t="s">
        <v>128</v>
      </c>
      <c r="AU127" s="17" t="s">
        <v>84</v>
      </c>
    </row>
    <row r="128" s="2" customFormat="1" ht="16.5" customHeight="1">
      <c r="A128" s="38"/>
      <c r="B128" s="39"/>
      <c r="C128" s="220" t="s">
        <v>9</v>
      </c>
      <c r="D128" s="220" t="s">
        <v>169</v>
      </c>
      <c r="E128" s="221" t="s">
        <v>293</v>
      </c>
      <c r="F128" s="222" t="s">
        <v>294</v>
      </c>
      <c r="G128" s="223" t="s">
        <v>143</v>
      </c>
      <c r="H128" s="224">
        <v>1</v>
      </c>
      <c r="I128" s="225"/>
      <c r="J128" s="225"/>
      <c r="K128" s="226">
        <f>ROUND(P128*H128,2)</f>
        <v>0</v>
      </c>
      <c r="L128" s="222" t="s">
        <v>20</v>
      </c>
      <c r="M128" s="44"/>
      <c r="N128" s="227" t="s">
        <v>20</v>
      </c>
      <c r="O128" s="194" t="s">
        <v>43</v>
      </c>
      <c r="P128" s="195">
        <f>I128+J128</f>
        <v>0</v>
      </c>
      <c r="Q128" s="195">
        <f>ROUND(I128*H128,2)</f>
        <v>0</v>
      </c>
      <c r="R128" s="195">
        <f>ROUND(J128*H128,2)</f>
        <v>0</v>
      </c>
      <c r="S128" s="84"/>
      <c r="T128" s="196">
        <f>S128*H128</f>
        <v>0</v>
      </c>
      <c r="U128" s="196">
        <v>0</v>
      </c>
      <c r="V128" s="196">
        <f>U128*H128</f>
        <v>0</v>
      </c>
      <c r="W128" s="196">
        <v>0.41299999999999998</v>
      </c>
      <c r="X128" s="197">
        <f>W128*H128</f>
        <v>0.41299999999999998</v>
      </c>
      <c r="Y128" s="38"/>
      <c r="Z128" s="38"/>
      <c r="AA128" s="38"/>
      <c r="AB128" s="38"/>
      <c r="AC128" s="38"/>
      <c r="AD128" s="38"/>
      <c r="AE128" s="38"/>
      <c r="AR128" s="198" t="s">
        <v>126</v>
      </c>
      <c r="AT128" s="198" t="s">
        <v>169</v>
      </c>
      <c r="AU128" s="198" t="s">
        <v>84</v>
      </c>
      <c r="AY128" s="17" t="s">
        <v>125</v>
      </c>
      <c r="BE128" s="199">
        <f>IF(O128="základní",K128,0)</f>
        <v>0</v>
      </c>
      <c r="BF128" s="199">
        <f>IF(O128="snížená",K128,0)</f>
        <v>0</v>
      </c>
      <c r="BG128" s="199">
        <f>IF(O128="zákl. přenesená",K128,0)</f>
        <v>0</v>
      </c>
      <c r="BH128" s="199">
        <f>IF(O128="sníž. přenesená",K128,0)</f>
        <v>0</v>
      </c>
      <c r="BI128" s="199">
        <f>IF(O128="nulová",K128,0)</f>
        <v>0</v>
      </c>
      <c r="BJ128" s="17" t="s">
        <v>82</v>
      </c>
      <c r="BK128" s="199">
        <f>ROUND(P128*H128,2)</f>
        <v>0</v>
      </c>
      <c r="BL128" s="17" t="s">
        <v>126</v>
      </c>
      <c r="BM128" s="198" t="s">
        <v>295</v>
      </c>
    </row>
    <row r="129" s="2" customFormat="1">
      <c r="A129" s="38"/>
      <c r="B129" s="39"/>
      <c r="C129" s="40"/>
      <c r="D129" s="200" t="s">
        <v>128</v>
      </c>
      <c r="E129" s="40"/>
      <c r="F129" s="201" t="s">
        <v>294</v>
      </c>
      <c r="G129" s="40"/>
      <c r="H129" s="40"/>
      <c r="I129" s="202"/>
      <c r="J129" s="202"/>
      <c r="K129" s="40"/>
      <c r="L129" s="40"/>
      <c r="M129" s="44"/>
      <c r="N129" s="203"/>
      <c r="O129" s="204"/>
      <c r="P129" s="84"/>
      <c r="Q129" s="84"/>
      <c r="R129" s="84"/>
      <c r="S129" s="84"/>
      <c r="T129" s="84"/>
      <c r="U129" s="84"/>
      <c r="V129" s="84"/>
      <c r="W129" s="84"/>
      <c r="X129" s="85"/>
      <c r="Y129" s="38"/>
      <c r="Z129" s="38"/>
      <c r="AA129" s="38"/>
      <c r="AB129" s="38"/>
      <c r="AC129" s="38"/>
      <c r="AD129" s="38"/>
      <c r="AE129" s="38"/>
      <c r="AT129" s="17" t="s">
        <v>128</v>
      </c>
      <c r="AU129" s="17" t="s">
        <v>84</v>
      </c>
    </row>
    <row r="130" s="2" customFormat="1" ht="16.5" customHeight="1">
      <c r="A130" s="38"/>
      <c r="B130" s="39"/>
      <c r="C130" s="220" t="s">
        <v>172</v>
      </c>
      <c r="D130" s="220" t="s">
        <v>169</v>
      </c>
      <c r="E130" s="221" t="s">
        <v>296</v>
      </c>
      <c r="F130" s="222" t="s">
        <v>297</v>
      </c>
      <c r="G130" s="223" t="s">
        <v>298</v>
      </c>
      <c r="H130" s="224">
        <v>0.47999999999999998</v>
      </c>
      <c r="I130" s="225"/>
      <c r="J130" s="225"/>
      <c r="K130" s="226">
        <f>ROUND(P130*H130,2)</f>
        <v>0</v>
      </c>
      <c r="L130" s="222" t="s">
        <v>20</v>
      </c>
      <c r="M130" s="44"/>
      <c r="N130" s="227" t="s">
        <v>20</v>
      </c>
      <c r="O130" s="194" t="s">
        <v>43</v>
      </c>
      <c r="P130" s="195">
        <f>I130+J130</f>
        <v>0</v>
      </c>
      <c r="Q130" s="195">
        <f>ROUND(I130*H130,2)</f>
        <v>0</v>
      </c>
      <c r="R130" s="195">
        <f>ROUND(J130*H130,2)</f>
        <v>0</v>
      </c>
      <c r="S130" s="84"/>
      <c r="T130" s="196">
        <f>S130*H130</f>
        <v>0</v>
      </c>
      <c r="U130" s="196">
        <v>0</v>
      </c>
      <c r="V130" s="196">
        <f>U130*H130</f>
        <v>0</v>
      </c>
      <c r="W130" s="196">
        <v>1.8</v>
      </c>
      <c r="X130" s="197">
        <f>W130*H130</f>
        <v>0.86399999999999999</v>
      </c>
      <c r="Y130" s="38"/>
      <c r="Z130" s="38"/>
      <c r="AA130" s="38"/>
      <c r="AB130" s="38"/>
      <c r="AC130" s="38"/>
      <c r="AD130" s="38"/>
      <c r="AE130" s="38"/>
      <c r="AR130" s="198" t="s">
        <v>126</v>
      </c>
      <c r="AT130" s="198" t="s">
        <v>169</v>
      </c>
      <c r="AU130" s="198" t="s">
        <v>84</v>
      </c>
      <c r="AY130" s="17" t="s">
        <v>125</v>
      </c>
      <c r="BE130" s="199">
        <f>IF(O130="základní",K130,0)</f>
        <v>0</v>
      </c>
      <c r="BF130" s="199">
        <f>IF(O130="snížená",K130,0)</f>
        <v>0</v>
      </c>
      <c r="BG130" s="199">
        <f>IF(O130="zákl. přenesená",K130,0)</f>
        <v>0</v>
      </c>
      <c r="BH130" s="199">
        <f>IF(O130="sníž. přenesená",K130,0)</f>
        <v>0</v>
      </c>
      <c r="BI130" s="199">
        <f>IF(O130="nulová",K130,0)</f>
        <v>0</v>
      </c>
      <c r="BJ130" s="17" t="s">
        <v>82</v>
      </c>
      <c r="BK130" s="199">
        <f>ROUND(P130*H130,2)</f>
        <v>0</v>
      </c>
      <c r="BL130" s="17" t="s">
        <v>126</v>
      </c>
      <c r="BM130" s="198" t="s">
        <v>299</v>
      </c>
    </row>
    <row r="131" s="2" customFormat="1">
      <c r="A131" s="38"/>
      <c r="B131" s="39"/>
      <c r="C131" s="40"/>
      <c r="D131" s="200" t="s">
        <v>128</v>
      </c>
      <c r="E131" s="40"/>
      <c r="F131" s="201" t="s">
        <v>297</v>
      </c>
      <c r="G131" s="40"/>
      <c r="H131" s="40"/>
      <c r="I131" s="202"/>
      <c r="J131" s="202"/>
      <c r="K131" s="40"/>
      <c r="L131" s="40"/>
      <c r="M131" s="44"/>
      <c r="N131" s="203"/>
      <c r="O131" s="204"/>
      <c r="P131" s="84"/>
      <c r="Q131" s="84"/>
      <c r="R131" s="84"/>
      <c r="S131" s="84"/>
      <c r="T131" s="84"/>
      <c r="U131" s="84"/>
      <c r="V131" s="84"/>
      <c r="W131" s="84"/>
      <c r="X131" s="85"/>
      <c r="Y131" s="38"/>
      <c r="Z131" s="38"/>
      <c r="AA131" s="38"/>
      <c r="AB131" s="38"/>
      <c r="AC131" s="38"/>
      <c r="AD131" s="38"/>
      <c r="AE131" s="38"/>
      <c r="AT131" s="17" t="s">
        <v>128</v>
      </c>
      <c r="AU131" s="17" t="s">
        <v>84</v>
      </c>
    </row>
    <row r="132" s="13" customFormat="1">
      <c r="A132" s="13"/>
      <c r="B132" s="241"/>
      <c r="C132" s="242"/>
      <c r="D132" s="200" t="s">
        <v>253</v>
      </c>
      <c r="E132" s="243" t="s">
        <v>20</v>
      </c>
      <c r="F132" s="244" t="s">
        <v>300</v>
      </c>
      <c r="G132" s="242"/>
      <c r="H132" s="245">
        <v>0.47999999999999998</v>
      </c>
      <c r="I132" s="246"/>
      <c r="J132" s="246"/>
      <c r="K132" s="242"/>
      <c r="L132" s="242"/>
      <c r="M132" s="247"/>
      <c r="N132" s="248"/>
      <c r="O132" s="249"/>
      <c r="P132" s="249"/>
      <c r="Q132" s="249"/>
      <c r="R132" s="249"/>
      <c r="S132" s="249"/>
      <c r="T132" s="249"/>
      <c r="U132" s="249"/>
      <c r="V132" s="249"/>
      <c r="W132" s="249"/>
      <c r="X132" s="250"/>
      <c r="Y132" s="13"/>
      <c r="Z132" s="13"/>
      <c r="AA132" s="13"/>
      <c r="AB132" s="13"/>
      <c r="AC132" s="13"/>
      <c r="AD132" s="13"/>
      <c r="AE132" s="13"/>
      <c r="AT132" s="251" t="s">
        <v>253</v>
      </c>
      <c r="AU132" s="251" t="s">
        <v>84</v>
      </c>
      <c r="AV132" s="13" t="s">
        <v>84</v>
      </c>
      <c r="AW132" s="13" t="s">
        <v>5</v>
      </c>
      <c r="AX132" s="13" t="s">
        <v>82</v>
      </c>
      <c r="AY132" s="251" t="s">
        <v>125</v>
      </c>
    </row>
    <row r="133" s="2" customFormat="1" ht="16.5" customHeight="1">
      <c r="A133" s="38"/>
      <c r="B133" s="39"/>
      <c r="C133" s="220" t="s">
        <v>206</v>
      </c>
      <c r="D133" s="220" t="s">
        <v>169</v>
      </c>
      <c r="E133" s="221" t="s">
        <v>301</v>
      </c>
      <c r="F133" s="222" t="s">
        <v>302</v>
      </c>
      <c r="G133" s="223" t="s">
        <v>303</v>
      </c>
      <c r="H133" s="224">
        <v>0.60199999999999998</v>
      </c>
      <c r="I133" s="225"/>
      <c r="J133" s="225"/>
      <c r="K133" s="226">
        <f>ROUND(P133*H133,2)</f>
        <v>0</v>
      </c>
      <c r="L133" s="222" t="s">
        <v>20</v>
      </c>
      <c r="M133" s="44"/>
      <c r="N133" s="227" t="s">
        <v>20</v>
      </c>
      <c r="O133" s="194" t="s">
        <v>43</v>
      </c>
      <c r="P133" s="195">
        <f>I133+J133</f>
        <v>0</v>
      </c>
      <c r="Q133" s="195">
        <f>ROUND(I133*H133,2)</f>
        <v>0</v>
      </c>
      <c r="R133" s="195">
        <f>ROUND(J133*H133,2)</f>
        <v>0</v>
      </c>
      <c r="S133" s="84"/>
      <c r="T133" s="196">
        <f>S133*H133</f>
        <v>0</v>
      </c>
      <c r="U133" s="196">
        <v>0</v>
      </c>
      <c r="V133" s="196">
        <f>U133*H133</f>
        <v>0</v>
      </c>
      <c r="W133" s="196">
        <v>0</v>
      </c>
      <c r="X133" s="197">
        <f>W133*H133</f>
        <v>0</v>
      </c>
      <c r="Y133" s="38"/>
      <c r="Z133" s="38"/>
      <c r="AA133" s="38"/>
      <c r="AB133" s="38"/>
      <c r="AC133" s="38"/>
      <c r="AD133" s="38"/>
      <c r="AE133" s="38"/>
      <c r="AR133" s="198" t="s">
        <v>126</v>
      </c>
      <c r="AT133" s="198" t="s">
        <v>169</v>
      </c>
      <c r="AU133" s="198" t="s">
        <v>84</v>
      </c>
      <c r="AY133" s="17" t="s">
        <v>125</v>
      </c>
      <c r="BE133" s="199">
        <f>IF(O133="základní",K133,0)</f>
        <v>0</v>
      </c>
      <c r="BF133" s="199">
        <f>IF(O133="snížená",K133,0)</f>
        <v>0</v>
      </c>
      <c r="BG133" s="199">
        <f>IF(O133="zákl. přenesená",K133,0)</f>
        <v>0</v>
      </c>
      <c r="BH133" s="199">
        <f>IF(O133="sníž. přenesená",K133,0)</f>
        <v>0</v>
      </c>
      <c r="BI133" s="199">
        <f>IF(O133="nulová",K133,0)</f>
        <v>0</v>
      </c>
      <c r="BJ133" s="17" t="s">
        <v>82</v>
      </c>
      <c r="BK133" s="199">
        <f>ROUND(P133*H133,2)</f>
        <v>0</v>
      </c>
      <c r="BL133" s="17" t="s">
        <v>126</v>
      </c>
      <c r="BM133" s="198" t="s">
        <v>304</v>
      </c>
    </row>
    <row r="134" s="2" customFormat="1">
      <c r="A134" s="38"/>
      <c r="B134" s="39"/>
      <c r="C134" s="40"/>
      <c r="D134" s="200" t="s">
        <v>128</v>
      </c>
      <c r="E134" s="40"/>
      <c r="F134" s="201" t="s">
        <v>302</v>
      </c>
      <c r="G134" s="40"/>
      <c r="H134" s="40"/>
      <c r="I134" s="202"/>
      <c r="J134" s="202"/>
      <c r="K134" s="40"/>
      <c r="L134" s="40"/>
      <c r="M134" s="44"/>
      <c r="N134" s="203"/>
      <c r="O134" s="204"/>
      <c r="P134" s="84"/>
      <c r="Q134" s="84"/>
      <c r="R134" s="84"/>
      <c r="S134" s="84"/>
      <c r="T134" s="84"/>
      <c r="U134" s="84"/>
      <c r="V134" s="84"/>
      <c r="W134" s="84"/>
      <c r="X134" s="85"/>
      <c r="Y134" s="38"/>
      <c r="Z134" s="38"/>
      <c r="AA134" s="38"/>
      <c r="AB134" s="38"/>
      <c r="AC134" s="38"/>
      <c r="AD134" s="38"/>
      <c r="AE134" s="38"/>
      <c r="AT134" s="17" t="s">
        <v>128</v>
      </c>
      <c r="AU134" s="17" t="s">
        <v>84</v>
      </c>
    </row>
    <row r="135" s="11" customFormat="1" ht="22.8" customHeight="1">
      <c r="A135" s="11"/>
      <c r="B135" s="205"/>
      <c r="C135" s="206"/>
      <c r="D135" s="207" t="s">
        <v>73</v>
      </c>
      <c r="E135" s="239" t="s">
        <v>305</v>
      </c>
      <c r="F135" s="239" t="s">
        <v>306</v>
      </c>
      <c r="G135" s="206"/>
      <c r="H135" s="206"/>
      <c r="I135" s="209"/>
      <c r="J135" s="209"/>
      <c r="K135" s="240">
        <f>BK135</f>
        <v>0</v>
      </c>
      <c r="L135" s="206"/>
      <c r="M135" s="211"/>
      <c r="N135" s="212"/>
      <c r="O135" s="213"/>
      <c r="P135" s="213"/>
      <c r="Q135" s="214">
        <f>SUM(Q136:Q142)</f>
        <v>0</v>
      </c>
      <c r="R135" s="214">
        <f>SUM(R136:R142)</f>
        <v>0</v>
      </c>
      <c r="S135" s="213"/>
      <c r="T135" s="215">
        <f>SUM(T136:T142)</f>
        <v>0</v>
      </c>
      <c r="U135" s="213"/>
      <c r="V135" s="215">
        <f>SUM(V136:V142)</f>
        <v>0</v>
      </c>
      <c r="W135" s="213"/>
      <c r="X135" s="216">
        <f>SUM(X136:X142)</f>
        <v>0</v>
      </c>
      <c r="Y135" s="11"/>
      <c r="Z135" s="11"/>
      <c r="AA135" s="11"/>
      <c r="AB135" s="11"/>
      <c r="AC135" s="11"/>
      <c r="AD135" s="11"/>
      <c r="AE135" s="11"/>
      <c r="AR135" s="217" t="s">
        <v>82</v>
      </c>
      <c r="AT135" s="218" t="s">
        <v>73</v>
      </c>
      <c r="AU135" s="218" t="s">
        <v>82</v>
      </c>
      <c r="AY135" s="217" t="s">
        <v>125</v>
      </c>
      <c r="BK135" s="219">
        <f>SUM(BK136:BK142)</f>
        <v>0</v>
      </c>
    </row>
    <row r="136" s="2" customFormat="1" ht="16.5" customHeight="1">
      <c r="A136" s="38"/>
      <c r="B136" s="39"/>
      <c r="C136" s="220" t="s">
        <v>211</v>
      </c>
      <c r="D136" s="220" t="s">
        <v>169</v>
      </c>
      <c r="E136" s="221" t="s">
        <v>307</v>
      </c>
      <c r="F136" s="222" t="s">
        <v>308</v>
      </c>
      <c r="G136" s="223" t="s">
        <v>303</v>
      </c>
      <c r="H136" s="224">
        <v>1.954</v>
      </c>
      <c r="I136" s="225"/>
      <c r="J136" s="225"/>
      <c r="K136" s="226">
        <f>ROUND(P136*H136,2)</f>
        <v>0</v>
      </c>
      <c r="L136" s="222" t="s">
        <v>20</v>
      </c>
      <c r="M136" s="44"/>
      <c r="N136" s="227" t="s">
        <v>20</v>
      </c>
      <c r="O136" s="194" t="s">
        <v>43</v>
      </c>
      <c r="P136" s="195">
        <f>I136+J136</f>
        <v>0</v>
      </c>
      <c r="Q136" s="195">
        <f>ROUND(I136*H136,2)</f>
        <v>0</v>
      </c>
      <c r="R136" s="195">
        <f>ROUND(J136*H136,2)</f>
        <v>0</v>
      </c>
      <c r="S136" s="84"/>
      <c r="T136" s="196">
        <f>S136*H136</f>
        <v>0</v>
      </c>
      <c r="U136" s="196">
        <v>0</v>
      </c>
      <c r="V136" s="196">
        <f>U136*H136</f>
        <v>0</v>
      </c>
      <c r="W136" s="196">
        <v>0</v>
      </c>
      <c r="X136" s="197">
        <f>W136*H136</f>
        <v>0</v>
      </c>
      <c r="Y136" s="38"/>
      <c r="Z136" s="38"/>
      <c r="AA136" s="38"/>
      <c r="AB136" s="38"/>
      <c r="AC136" s="38"/>
      <c r="AD136" s="38"/>
      <c r="AE136" s="38"/>
      <c r="AR136" s="198" t="s">
        <v>126</v>
      </c>
      <c r="AT136" s="198" t="s">
        <v>169</v>
      </c>
      <c r="AU136" s="198" t="s">
        <v>84</v>
      </c>
      <c r="AY136" s="17" t="s">
        <v>125</v>
      </c>
      <c r="BE136" s="199">
        <f>IF(O136="základní",K136,0)</f>
        <v>0</v>
      </c>
      <c r="BF136" s="199">
        <f>IF(O136="snížená",K136,0)</f>
        <v>0</v>
      </c>
      <c r="BG136" s="199">
        <f>IF(O136="zákl. přenesená",K136,0)</f>
        <v>0</v>
      </c>
      <c r="BH136" s="199">
        <f>IF(O136="sníž. přenesená",K136,0)</f>
        <v>0</v>
      </c>
      <c r="BI136" s="199">
        <f>IF(O136="nulová",K136,0)</f>
        <v>0</v>
      </c>
      <c r="BJ136" s="17" t="s">
        <v>82</v>
      </c>
      <c r="BK136" s="199">
        <f>ROUND(P136*H136,2)</f>
        <v>0</v>
      </c>
      <c r="BL136" s="17" t="s">
        <v>126</v>
      </c>
      <c r="BM136" s="198" t="s">
        <v>309</v>
      </c>
    </row>
    <row r="137" s="2" customFormat="1">
      <c r="A137" s="38"/>
      <c r="B137" s="39"/>
      <c r="C137" s="40"/>
      <c r="D137" s="200" t="s">
        <v>128</v>
      </c>
      <c r="E137" s="40"/>
      <c r="F137" s="201" t="s">
        <v>308</v>
      </c>
      <c r="G137" s="40"/>
      <c r="H137" s="40"/>
      <c r="I137" s="202"/>
      <c r="J137" s="202"/>
      <c r="K137" s="40"/>
      <c r="L137" s="40"/>
      <c r="M137" s="44"/>
      <c r="N137" s="203"/>
      <c r="O137" s="204"/>
      <c r="P137" s="84"/>
      <c r="Q137" s="84"/>
      <c r="R137" s="84"/>
      <c r="S137" s="84"/>
      <c r="T137" s="84"/>
      <c r="U137" s="84"/>
      <c r="V137" s="84"/>
      <c r="W137" s="84"/>
      <c r="X137" s="85"/>
      <c r="Y137" s="38"/>
      <c r="Z137" s="38"/>
      <c r="AA137" s="38"/>
      <c r="AB137" s="38"/>
      <c r="AC137" s="38"/>
      <c r="AD137" s="38"/>
      <c r="AE137" s="38"/>
      <c r="AT137" s="17" t="s">
        <v>128</v>
      </c>
      <c r="AU137" s="17" t="s">
        <v>84</v>
      </c>
    </row>
    <row r="138" s="2" customFormat="1" ht="16.5" customHeight="1">
      <c r="A138" s="38"/>
      <c r="B138" s="39"/>
      <c r="C138" s="220" t="s">
        <v>216</v>
      </c>
      <c r="D138" s="220" t="s">
        <v>169</v>
      </c>
      <c r="E138" s="221" t="s">
        <v>310</v>
      </c>
      <c r="F138" s="222" t="s">
        <v>311</v>
      </c>
      <c r="G138" s="223" t="s">
        <v>303</v>
      </c>
      <c r="H138" s="224">
        <v>19.539999999999999</v>
      </c>
      <c r="I138" s="225"/>
      <c r="J138" s="225"/>
      <c r="K138" s="226">
        <f>ROUND(P138*H138,2)</f>
        <v>0</v>
      </c>
      <c r="L138" s="222" t="s">
        <v>20</v>
      </c>
      <c r="M138" s="44"/>
      <c r="N138" s="227" t="s">
        <v>20</v>
      </c>
      <c r="O138" s="194" t="s">
        <v>43</v>
      </c>
      <c r="P138" s="195">
        <f>I138+J138</f>
        <v>0</v>
      </c>
      <c r="Q138" s="195">
        <f>ROUND(I138*H138,2)</f>
        <v>0</v>
      </c>
      <c r="R138" s="195">
        <f>ROUND(J138*H138,2)</f>
        <v>0</v>
      </c>
      <c r="S138" s="84"/>
      <c r="T138" s="196">
        <f>S138*H138</f>
        <v>0</v>
      </c>
      <c r="U138" s="196">
        <v>0</v>
      </c>
      <c r="V138" s="196">
        <f>U138*H138</f>
        <v>0</v>
      </c>
      <c r="W138" s="196">
        <v>0</v>
      </c>
      <c r="X138" s="197">
        <f>W138*H138</f>
        <v>0</v>
      </c>
      <c r="Y138" s="38"/>
      <c r="Z138" s="38"/>
      <c r="AA138" s="38"/>
      <c r="AB138" s="38"/>
      <c r="AC138" s="38"/>
      <c r="AD138" s="38"/>
      <c r="AE138" s="38"/>
      <c r="AR138" s="198" t="s">
        <v>126</v>
      </c>
      <c r="AT138" s="198" t="s">
        <v>169</v>
      </c>
      <c r="AU138" s="198" t="s">
        <v>84</v>
      </c>
      <c r="AY138" s="17" t="s">
        <v>125</v>
      </c>
      <c r="BE138" s="199">
        <f>IF(O138="základní",K138,0)</f>
        <v>0</v>
      </c>
      <c r="BF138" s="199">
        <f>IF(O138="snížená",K138,0)</f>
        <v>0</v>
      </c>
      <c r="BG138" s="199">
        <f>IF(O138="zákl. přenesená",K138,0)</f>
        <v>0</v>
      </c>
      <c r="BH138" s="199">
        <f>IF(O138="sníž. přenesená",K138,0)</f>
        <v>0</v>
      </c>
      <c r="BI138" s="199">
        <f>IF(O138="nulová",K138,0)</f>
        <v>0</v>
      </c>
      <c r="BJ138" s="17" t="s">
        <v>82</v>
      </c>
      <c r="BK138" s="199">
        <f>ROUND(P138*H138,2)</f>
        <v>0</v>
      </c>
      <c r="BL138" s="17" t="s">
        <v>126</v>
      </c>
      <c r="BM138" s="198" t="s">
        <v>312</v>
      </c>
    </row>
    <row r="139" s="2" customFormat="1">
      <c r="A139" s="38"/>
      <c r="B139" s="39"/>
      <c r="C139" s="40"/>
      <c r="D139" s="200" t="s">
        <v>128</v>
      </c>
      <c r="E139" s="40"/>
      <c r="F139" s="201" t="s">
        <v>311</v>
      </c>
      <c r="G139" s="40"/>
      <c r="H139" s="40"/>
      <c r="I139" s="202"/>
      <c r="J139" s="202"/>
      <c r="K139" s="40"/>
      <c r="L139" s="40"/>
      <c r="M139" s="44"/>
      <c r="N139" s="203"/>
      <c r="O139" s="204"/>
      <c r="P139" s="84"/>
      <c r="Q139" s="84"/>
      <c r="R139" s="84"/>
      <c r="S139" s="84"/>
      <c r="T139" s="84"/>
      <c r="U139" s="84"/>
      <c r="V139" s="84"/>
      <c r="W139" s="84"/>
      <c r="X139" s="85"/>
      <c r="Y139" s="38"/>
      <c r="Z139" s="38"/>
      <c r="AA139" s="38"/>
      <c r="AB139" s="38"/>
      <c r="AC139" s="38"/>
      <c r="AD139" s="38"/>
      <c r="AE139" s="38"/>
      <c r="AT139" s="17" t="s">
        <v>128</v>
      </c>
      <c r="AU139" s="17" t="s">
        <v>84</v>
      </c>
    </row>
    <row r="140" s="13" customFormat="1">
      <c r="A140" s="13"/>
      <c r="B140" s="241"/>
      <c r="C140" s="242"/>
      <c r="D140" s="200" t="s">
        <v>253</v>
      </c>
      <c r="E140" s="243" t="s">
        <v>20</v>
      </c>
      <c r="F140" s="244" t="s">
        <v>313</v>
      </c>
      <c r="G140" s="242"/>
      <c r="H140" s="245">
        <v>19.539999999999999</v>
      </c>
      <c r="I140" s="246"/>
      <c r="J140" s="246"/>
      <c r="K140" s="242"/>
      <c r="L140" s="242"/>
      <c r="M140" s="247"/>
      <c r="N140" s="248"/>
      <c r="O140" s="249"/>
      <c r="P140" s="249"/>
      <c r="Q140" s="249"/>
      <c r="R140" s="249"/>
      <c r="S140" s="249"/>
      <c r="T140" s="249"/>
      <c r="U140" s="249"/>
      <c r="V140" s="249"/>
      <c r="W140" s="249"/>
      <c r="X140" s="250"/>
      <c r="Y140" s="13"/>
      <c r="Z140" s="13"/>
      <c r="AA140" s="13"/>
      <c r="AB140" s="13"/>
      <c r="AC140" s="13"/>
      <c r="AD140" s="13"/>
      <c r="AE140" s="13"/>
      <c r="AT140" s="251" t="s">
        <v>253</v>
      </c>
      <c r="AU140" s="251" t="s">
        <v>84</v>
      </c>
      <c r="AV140" s="13" t="s">
        <v>84</v>
      </c>
      <c r="AW140" s="13" t="s">
        <v>5</v>
      </c>
      <c r="AX140" s="13" t="s">
        <v>82</v>
      </c>
      <c r="AY140" s="251" t="s">
        <v>125</v>
      </c>
    </row>
    <row r="141" s="2" customFormat="1" ht="16.5" customHeight="1">
      <c r="A141" s="38"/>
      <c r="B141" s="39"/>
      <c r="C141" s="220" t="s">
        <v>224</v>
      </c>
      <c r="D141" s="220" t="s">
        <v>169</v>
      </c>
      <c r="E141" s="221" t="s">
        <v>314</v>
      </c>
      <c r="F141" s="222" t="s">
        <v>315</v>
      </c>
      <c r="G141" s="223" t="s">
        <v>303</v>
      </c>
      <c r="H141" s="224">
        <v>1.954</v>
      </c>
      <c r="I141" s="225"/>
      <c r="J141" s="225"/>
      <c r="K141" s="226">
        <f>ROUND(P141*H141,2)</f>
        <v>0</v>
      </c>
      <c r="L141" s="222" t="s">
        <v>20</v>
      </c>
      <c r="M141" s="44"/>
      <c r="N141" s="227" t="s">
        <v>20</v>
      </c>
      <c r="O141" s="194" t="s">
        <v>43</v>
      </c>
      <c r="P141" s="195">
        <f>I141+J141</f>
        <v>0</v>
      </c>
      <c r="Q141" s="195">
        <f>ROUND(I141*H141,2)</f>
        <v>0</v>
      </c>
      <c r="R141" s="195">
        <f>ROUND(J141*H141,2)</f>
        <v>0</v>
      </c>
      <c r="S141" s="84"/>
      <c r="T141" s="196">
        <f>S141*H141</f>
        <v>0</v>
      </c>
      <c r="U141" s="196">
        <v>0</v>
      </c>
      <c r="V141" s="196">
        <f>U141*H141</f>
        <v>0</v>
      </c>
      <c r="W141" s="196">
        <v>0</v>
      </c>
      <c r="X141" s="197">
        <f>W141*H141</f>
        <v>0</v>
      </c>
      <c r="Y141" s="38"/>
      <c r="Z141" s="38"/>
      <c r="AA141" s="38"/>
      <c r="AB141" s="38"/>
      <c r="AC141" s="38"/>
      <c r="AD141" s="38"/>
      <c r="AE141" s="38"/>
      <c r="AR141" s="198" t="s">
        <v>126</v>
      </c>
      <c r="AT141" s="198" t="s">
        <v>169</v>
      </c>
      <c r="AU141" s="198" t="s">
        <v>84</v>
      </c>
      <c r="AY141" s="17" t="s">
        <v>125</v>
      </c>
      <c r="BE141" s="199">
        <f>IF(O141="základní",K141,0)</f>
        <v>0</v>
      </c>
      <c r="BF141" s="199">
        <f>IF(O141="snížená",K141,0)</f>
        <v>0</v>
      </c>
      <c r="BG141" s="199">
        <f>IF(O141="zákl. přenesená",K141,0)</f>
        <v>0</v>
      </c>
      <c r="BH141" s="199">
        <f>IF(O141="sníž. přenesená",K141,0)</f>
        <v>0</v>
      </c>
      <c r="BI141" s="199">
        <f>IF(O141="nulová",K141,0)</f>
        <v>0</v>
      </c>
      <c r="BJ141" s="17" t="s">
        <v>82</v>
      </c>
      <c r="BK141" s="199">
        <f>ROUND(P141*H141,2)</f>
        <v>0</v>
      </c>
      <c r="BL141" s="17" t="s">
        <v>126</v>
      </c>
      <c r="BM141" s="198" t="s">
        <v>316</v>
      </c>
    </row>
    <row r="142" s="2" customFormat="1">
      <c r="A142" s="38"/>
      <c r="B142" s="39"/>
      <c r="C142" s="40"/>
      <c r="D142" s="200" t="s">
        <v>128</v>
      </c>
      <c r="E142" s="40"/>
      <c r="F142" s="201" t="s">
        <v>315</v>
      </c>
      <c r="G142" s="40"/>
      <c r="H142" s="40"/>
      <c r="I142" s="202"/>
      <c r="J142" s="202"/>
      <c r="K142" s="40"/>
      <c r="L142" s="40"/>
      <c r="M142" s="44"/>
      <c r="N142" s="203"/>
      <c r="O142" s="204"/>
      <c r="P142" s="84"/>
      <c r="Q142" s="84"/>
      <c r="R142" s="84"/>
      <c r="S142" s="84"/>
      <c r="T142" s="84"/>
      <c r="U142" s="84"/>
      <c r="V142" s="84"/>
      <c r="W142" s="84"/>
      <c r="X142" s="85"/>
      <c r="Y142" s="38"/>
      <c r="Z142" s="38"/>
      <c r="AA142" s="38"/>
      <c r="AB142" s="38"/>
      <c r="AC142" s="38"/>
      <c r="AD142" s="38"/>
      <c r="AE142" s="38"/>
      <c r="AT142" s="17" t="s">
        <v>128</v>
      </c>
      <c r="AU142" s="17" t="s">
        <v>84</v>
      </c>
    </row>
    <row r="143" s="11" customFormat="1" ht="25.92" customHeight="1">
      <c r="A143" s="11"/>
      <c r="B143" s="205"/>
      <c r="C143" s="206"/>
      <c r="D143" s="207" t="s">
        <v>73</v>
      </c>
      <c r="E143" s="208" t="s">
        <v>317</v>
      </c>
      <c r="F143" s="208" t="s">
        <v>318</v>
      </c>
      <c r="G143" s="206"/>
      <c r="H143" s="206"/>
      <c r="I143" s="209"/>
      <c r="J143" s="209"/>
      <c r="K143" s="210">
        <f>BK143</f>
        <v>0</v>
      </c>
      <c r="L143" s="206"/>
      <c r="M143" s="211"/>
      <c r="N143" s="212"/>
      <c r="O143" s="213"/>
      <c r="P143" s="213"/>
      <c r="Q143" s="214">
        <f>Q144</f>
        <v>0</v>
      </c>
      <c r="R143" s="214">
        <f>R144</f>
        <v>0</v>
      </c>
      <c r="S143" s="213"/>
      <c r="T143" s="215">
        <f>T144</f>
        <v>0</v>
      </c>
      <c r="U143" s="213"/>
      <c r="V143" s="215">
        <f>V144</f>
        <v>0.30826846299999994</v>
      </c>
      <c r="W143" s="213"/>
      <c r="X143" s="216">
        <f>X144</f>
        <v>0</v>
      </c>
      <c r="Y143" s="11"/>
      <c r="Z143" s="11"/>
      <c r="AA143" s="11"/>
      <c r="AB143" s="11"/>
      <c r="AC143" s="11"/>
      <c r="AD143" s="11"/>
      <c r="AE143" s="11"/>
      <c r="AR143" s="217" t="s">
        <v>84</v>
      </c>
      <c r="AT143" s="218" t="s">
        <v>73</v>
      </c>
      <c r="AU143" s="218" t="s">
        <v>74</v>
      </c>
      <c r="AY143" s="217" t="s">
        <v>125</v>
      </c>
      <c r="BK143" s="219">
        <f>BK144</f>
        <v>0</v>
      </c>
    </row>
    <row r="144" s="11" customFormat="1" ht="22.8" customHeight="1">
      <c r="A144" s="11"/>
      <c r="B144" s="205"/>
      <c r="C144" s="206"/>
      <c r="D144" s="207" t="s">
        <v>73</v>
      </c>
      <c r="E144" s="239" t="s">
        <v>319</v>
      </c>
      <c r="F144" s="239" t="s">
        <v>320</v>
      </c>
      <c r="G144" s="206"/>
      <c r="H144" s="206"/>
      <c r="I144" s="209"/>
      <c r="J144" s="209"/>
      <c r="K144" s="240">
        <f>BK144</f>
        <v>0</v>
      </c>
      <c r="L144" s="206"/>
      <c r="M144" s="211"/>
      <c r="N144" s="212"/>
      <c r="O144" s="213"/>
      <c r="P144" s="213"/>
      <c r="Q144" s="214">
        <f>SUM(Q145:Q169)</f>
        <v>0</v>
      </c>
      <c r="R144" s="214">
        <f>SUM(R145:R169)</f>
        <v>0</v>
      </c>
      <c r="S144" s="213"/>
      <c r="T144" s="215">
        <f>SUM(T145:T169)</f>
        <v>0</v>
      </c>
      <c r="U144" s="213"/>
      <c r="V144" s="215">
        <f>SUM(V145:V169)</f>
        <v>0.30826846299999994</v>
      </c>
      <c r="W144" s="213"/>
      <c r="X144" s="216">
        <f>SUM(X145:X169)</f>
        <v>0</v>
      </c>
      <c r="Y144" s="11"/>
      <c r="Z144" s="11"/>
      <c r="AA144" s="11"/>
      <c r="AB144" s="11"/>
      <c r="AC144" s="11"/>
      <c r="AD144" s="11"/>
      <c r="AE144" s="11"/>
      <c r="AR144" s="217" t="s">
        <v>84</v>
      </c>
      <c r="AT144" s="218" t="s">
        <v>73</v>
      </c>
      <c r="AU144" s="218" t="s">
        <v>82</v>
      </c>
      <c r="AY144" s="217" t="s">
        <v>125</v>
      </c>
      <c r="BK144" s="219">
        <f>SUM(BK145:BK169)</f>
        <v>0</v>
      </c>
    </row>
    <row r="145" s="2" customFormat="1" ht="16.5" customHeight="1">
      <c r="A145" s="38"/>
      <c r="B145" s="39"/>
      <c r="C145" s="220" t="s">
        <v>8</v>
      </c>
      <c r="D145" s="220" t="s">
        <v>169</v>
      </c>
      <c r="E145" s="221" t="s">
        <v>321</v>
      </c>
      <c r="F145" s="222" t="s">
        <v>322</v>
      </c>
      <c r="G145" s="223" t="s">
        <v>241</v>
      </c>
      <c r="H145" s="224">
        <v>222.25</v>
      </c>
      <c r="I145" s="225"/>
      <c r="J145" s="225"/>
      <c r="K145" s="226">
        <f>ROUND(P145*H145,2)</f>
        <v>0</v>
      </c>
      <c r="L145" s="222" t="s">
        <v>20</v>
      </c>
      <c r="M145" s="44"/>
      <c r="N145" s="227" t="s">
        <v>20</v>
      </c>
      <c r="O145" s="194" t="s">
        <v>43</v>
      </c>
      <c r="P145" s="195">
        <f>I145+J145</f>
        <v>0</v>
      </c>
      <c r="Q145" s="195">
        <f>ROUND(I145*H145,2)</f>
        <v>0</v>
      </c>
      <c r="R145" s="195">
        <f>ROUND(J145*H145,2)</f>
        <v>0</v>
      </c>
      <c r="S145" s="84"/>
      <c r="T145" s="196">
        <f>S145*H145</f>
        <v>0</v>
      </c>
      <c r="U145" s="196">
        <v>0</v>
      </c>
      <c r="V145" s="196">
        <f>U145*H145</f>
        <v>0</v>
      </c>
      <c r="W145" s="196">
        <v>0</v>
      </c>
      <c r="X145" s="197">
        <f>W145*H145</f>
        <v>0</v>
      </c>
      <c r="Y145" s="38"/>
      <c r="Z145" s="38"/>
      <c r="AA145" s="38"/>
      <c r="AB145" s="38"/>
      <c r="AC145" s="38"/>
      <c r="AD145" s="38"/>
      <c r="AE145" s="38"/>
      <c r="AR145" s="198" t="s">
        <v>172</v>
      </c>
      <c r="AT145" s="198" t="s">
        <v>169</v>
      </c>
      <c r="AU145" s="198" t="s">
        <v>84</v>
      </c>
      <c r="AY145" s="17" t="s">
        <v>125</v>
      </c>
      <c r="BE145" s="199">
        <f>IF(O145="základní",K145,0)</f>
        <v>0</v>
      </c>
      <c r="BF145" s="199">
        <f>IF(O145="snížená",K145,0)</f>
        <v>0</v>
      </c>
      <c r="BG145" s="199">
        <f>IF(O145="zákl. přenesená",K145,0)</f>
        <v>0</v>
      </c>
      <c r="BH145" s="199">
        <f>IF(O145="sníž. přenesená",K145,0)</f>
        <v>0</v>
      </c>
      <c r="BI145" s="199">
        <f>IF(O145="nulová",K145,0)</f>
        <v>0</v>
      </c>
      <c r="BJ145" s="17" t="s">
        <v>82</v>
      </c>
      <c r="BK145" s="199">
        <f>ROUND(P145*H145,2)</f>
        <v>0</v>
      </c>
      <c r="BL145" s="17" t="s">
        <v>172</v>
      </c>
      <c r="BM145" s="198" t="s">
        <v>323</v>
      </c>
    </row>
    <row r="146" s="2" customFormat="1">
      <c r="A146" s="38"/>
      <c r="B146" s="39"/>
      <c r="C146" s="40"/>
      <c r="D146" s="200" t="s">
        <v>128</v>
      </c>
      <c r="E146" s="40"/>
      <c r="F146" s="201" t="s">
        <v>322</v>
      </c>
      <c r="G146" s="40"/>
      <c r="H146" s="40"/>
      <c r="I146" s="202"/>
      <c r="J146" s="202"/>
      <c r="K146" s="40"/>
      <c r="L146" s="40"/>
      <c r="M146" s="44"/>
      <c r="N146" s="203"/>
      <c r="O146" s="204"/>
      <c r="P146" s="84"/>
      <c r="Q146" s="84"/>
      <c r="R146" s="84"/>
      <c r="S146" s="84"/>
      <c r="T146" s="84"/>
      <c r="U146" s="84"/>
      <c r="V146" s="84"/>
      <c r="W146" s="84"/>
      <c r="X146" s="85"/>
      <c r="Y146" s="38"/>
      <c r="Z146" s="38"/>
      <c r="AA146" s="38"/>
      <c r="AB146" s="38"/>
      <c r="AC146" s="38"/>
      <c r="AD146" s="38"/>
      <c r="AE146" s="38"/>
      <c r="AT146" s="17" t="s">
        <v>128</v>
      </c>
      <c r="AU146" s="17" t="s">
        <v>84</v>
      </c>
    </row>
    <row r="147" s="13" customFormat="1">
      <c r="A147" s="13"/>
      <c r="B147" s="241"/>
      <c r="C147" s="242"/>
      <c r="D147" s="200" t="s">
        <v>253</v>
      </c>
      <c r="E147" s="243" t="s">
        <v>20</v>
      </c>
      <c r="F147" s="244" t="s">
        <v>286</v>
      </c>
      <c r="G147" s="242"/>
      <c r="H147" s="245">
        <v>222.25</v>
      </c>
      <c r="I147" s="246"/>
      <c r="J147" s="246"/>
      <c r="K147" s="242"/>
      <c r="L147" s="242"/>
      <c r="M147" s="247"/>
      <c r="N147" s="248"/>
      <c r="O147" s="249"/>
      <c r="P147" s="249"/>
      <c r="Q147" s="249"/>
      <c r="R147" s="249"/>
      <c r="S147" s="249"/>
      <c r="T147" s="249"/>
      <c r="U147" s="249"/>
      <c r="V147" s="249"/>
      <c r="W147" s="249"/>
      <c r="X147" s="250"/>
      <c r="Y147" s="13"/>
      <c r="Z147" s="13"/>
      <c r="AA147" s="13"/>
      <c r="AB147" s="13"/>
      <c r="AC147" s="13"/>
      <c r="AD147" s="13"/>
      <c r="AE147" s="13"/>
      <c r="AT147" s="251" t="s">
        <v>253</v>
      </c>
      <c r="AU147" s="251" t="s">
        <v>84</v>
      </c>
      <c r="AV147" s="13" t="s">
        <v>84</v>
      </c>
      <c r="AW147" s="13" t="s">
        <v>5</v>
      </c>
      <c r="AX147" s="13" t="s">
        <v>82</v>
      </c>
      <c r="AY147" s="251" t="s">
        <v>125</v>
      </c>
    </row>
    <row r="148" s="2" customFormat="1" ht="16.5" customHeight="1">
      <c r="A148" s="38"/>
      <c r="B148" s="39"/>
      <c r="C148" s="184" t="s">
        <v>324</v>
      </c>
      <c r="D148" s="184" t="s">
        <v>119</v>
      </c>
      <c r="E148" s="185" t="s">
        <v>325</v>
      </c>
      <c r="F148" s="186" t="s">
        <v>326</v>
      </c>
      <c r="G148" s="187" t="s">
        <v>241</v>
      </c>
      <c r="H148" s="188">
        <v>233.363</v>
      </c>
      <c r="I148" s="189"/>
      <c r="J148" s="190"/>
      <c r="K148" s="191">
        <f>ROUND(P148*H148,2)</f>
        <v>0</v>
      </c>
      <c r="L148" s="186" t="s">
        <v>20</v>
      </c>
      <c r="M148" s="192"/>
      <c r="N148" s="193" t="s">
        <v>20</v>
      </c>
      <c r="O148" s="194" t="s">
        <v>43</v>
      </c>
      <c r="P148" s="195">
        <f>I148+J148</f>
        <v>0</v>
      </c>
      <c r="Q148" s="195">
        <f>ROUND(I148*H148,2)</f>
        <v>0</v>
      </c>
      <c r="R148" s="195">
        <f>ROUND(J148*H148,2)</f>
        <v>0</v>
      </c>
      <c r="S148" s="84"/>
      <c r="T148" s="196">
        <f>S148*H148</f>
        <v>0</v>
      </c>
      <c r="U148" s="196">
        <v>9.9999999999999995E-07</v>
      </c>
      <c r="V148" s="196">
        <f>U148*H148</f>
        <v>0.000233363</v>
      </c>
      <c r="W148" s="196">
        <v>0</v>
      </c>
      <c r="X148" s="197">
        <f>W148*H148</f>
        <v>0</v>
      </c>
      <c r="Y148" s="38"/>
      <c r="Z148" s="38"/>
      <c r="AA148" s="38"/>
      <c r="AB148" s="38"/>
      <c r="AC148" s="38"/>
      <c r="AD148" s="38"/>
      <c r="AE148" s="38"/>
      <c r="AR148" s="198" t="s">
        <v>327</v>
      </c>
      <c r="AT148" s="198" t="s">
        <v>119</v>
      </c>
      <c r="AU148" s="198" t="s">
        <v>84</v>
      </c>
      <c r="AY148" s="17" t="s">
        <v>125</v>
      </c>
      <c r="BE148" s="199">
        <f>IF(O148="základní",K148,0)</f>
        <v>0</v>
      </c>
      <c r="BF148" s="199">
        <f>IF(O148="snížená",K148,0)</f>
        <v>0</v>
      </c>
      <c r="BG148" s="199">
        <f>IF(O148="zákl. přenesená",K148,0)</f>
        <v>0</v>
      </c>
      <c r="BH148" s="199">
        <f>IF(O148="sníž. přenesená",K148,0)</f>
        <v>0</v>
      </c>
      <c r="BI148" s="199">
        <f>IF(O148="nulová",K148,0)</f>
        <v>0</v>
      </c>
      <c r="BJ148" s="17" t="s">
        <v>82</v>
      </c>
      <c r="BK148" s="199">
        <f>ROUND(P148*H148,2)</f>
        <v>0</v>
      </c>
      <c r="BL148" s="17" t="s">
        <v>172</v>
      </c>
      <c r="BM148" s="198" t="s">
        <v>328</v>
      </c>
    </row>
    <row r="149" s="2" customFormat="1">
      <c r="A149" s="38"/>
      <c r="B149" s="39"/>
      <c r="C149" s="40"/>
      <c r="D149" s="200" t="s">
        <v>128</v>
      </c>
      <c r="E149" s="40"/>
      <c r="F149" s="201" t="s">
        <v>326</v>
      </c>
      <c r="G149" s="40"/>
      <c r="H149" s="40"/>
      <c r="I149" s="202"/>
      <c r="J149" s="202"/>
      <c r="K149" s="40"/>
      <c r="L149" s="40"/>
      <c r="M149" s="44"/>
      <c r="N149" s="203"/>
      <c r="O149" s="204"/>
      <c r="P149" s="84"/>
      <c r="Q149" s="84"/>
      <c r="R149" s="84"/>
      <c r="S149" s="84"/>
      <c r="T149" s="84"/>
      <c r="U149" s="84"/>
      <c r="V149" s="84"/>
      <c r="W149" s="84"/>
      <c r="X149" s="85"/>
      <c r="Y149" s="38"/>
      <c r="Z149" s="38"/>
      <c r="AA149" s="38"/>
      <c r="AB149" s="38"/>
      <c r="AC149" s="38"/>
      <c r="AD149" s="38"/>
      <c r="AE149" s="38"/>
      <c r="AT149" s="17" t="s">
        <v>128</v>
      </c>
      <c r="AU149" s="17" t="s">
        <v>84</v>
      </c>
    </row>
    <row r="150" s="13" customFormat="1">
      <c r="A150" s="13"/>
      <c r="B150" s="241"/>
      <c r="C150" s="242"/>
      <c r="D150" s="200" t="s">
        <v>253</v>
      </c>
      <c r="E150" s="243" t="s">
        <v>20</v>
      </c>
      <c r="F150" s="244" t="s">
        <v>329</v>
      </c>
      <c r="G150" s="242"/>
      <c r="H150" s="245">
        <v>233.363</v>
      </c>
      <c r="I150" s="246"/>
      <c r="J150" s="246"/>
      <c r="K150" s="242"/>
      <c r="L150" s="242"/>
      <c r="M150" s="247"/>
      <c r="N150" s="248"/>
      <c r="O150" s="249"/>
      <c r="P150" s="249"/>
      <c r="Q150" s="249"/>
      <c r="R150" s="249"/>
      <c r="S150" s="249"/>
      <c r="T150" s="249"/>
      <c r="U150" s="249"/>
      <c r="V150" s="249"/>
      <c r="W150" s="249"/>
      <c r="X150" s="250"/>
      <c r="Y150" s="13"/>
      <c r="Z150" s="13"/>
      <c r="AA150" s="13"/>
      <c r="AB150" s="13"/>
      <c r="AC150" s="13"/>
      <c r="AD150" s="13"/>
      <c r="AE150" s="13"/>
      <c r="AT150" s="251" t="s">
        <v>253</v>
      </c>
      <c r="AU150" s="251" t="s">
        <v>84</v>
      </c>
      <c r="AV150" s="13" t="s">
        <v>84</v>
      </c>
      <c r="AW150" s="13" t="s">
        <v>5</v>
      </c>
      <c r="AX150" s="13" t="s">
        <v>82</v>
      </c>
      <c r="AY150" s="251" t="s">
        <v>125</v>
      </c>
    </row>
    <row r="151" s="2" customFormat="1" ht="16.5" customHeight="1">
      <c r="A151" s="38"/>
      <c r="B151" s="39"/>
      <c r="C151" s="220" t="s">
        <v>330</v>
      </c>
      <c r="D151" s="220" t="s">
        <v>169</v>
      </c>
      <c r="E151" s="221" t="s">
        <v>331</v>
      </c>
      <c r="F151" s="222" t="s">
        <v>332</v>
      </c>
      <c r="G151" s="223" t="s">
        <v>241</v>
      </c>
      <c r="H151" s="224">
        <v>664.80999999999995</v>
      </c>
      <c r="I151" s="225"/>
      <c r="J151" s="225"/>
      <c r="K151" s="226">
        <f>ROUND(P151*H151,2)</f>
        <v>0</v>
      </c>
      <c r="L151" s="222" t="s">
        <v>20</v>
      </c>
      <c r="M151" s="44"/>
      <c r="N151" s="227" t="s">
        <v>20</v>
      </c>
      <c r="O151" s="194" t="s">
        <v>43</v>
      </c>
      <c r="P151" s="195">
        <f>I151+J151</f>
        <v>0</v>
      </c>
      <c r="Q151" s="195">
        <f>ROUND(I151*H151,2)</f>
        <v>0</v>
      </c>
      <c r="R151" s="195">
        <f>ROUND(J151*H151,2)</f>
        <v>0</v>
      </c>
      <c r="S151" s="84"/>
      <c r="T151" s="196">
        <f>S151*H151</f>
        <v>0</v>
      </c>
      <c r="U151" s="196">
        <v>0.00020000000000000001</v>
      </c>
      <c r="V151" s="196">
        <f>U151*H151</f>
        <v>0.132962</v>
      </c>
      <c r="W151" s="196">
        <v>0</v>
      </c>
      <c r="X151" s="197">
        <f>W151*H151</f>
        <v>0</v>
      </c>
      <c r="Y151" s="38"/>
      <c r="Z151" s="38"/>
      <c r="AA151" s="38"/>
      <c r="AB151" s="38"/>
      <c r="AC151" s="38"/>
      <c r="AD151" s="38"/>
      <c r="AE151" s="38"/>
      <c r="AR151" s="198" t="s">
        <v>172</v>
      </c>
      <c r="AT151" s="198" t="s">
        <v>169</v>
      </c>
      <c r="AU151" s="198" t="s">
        <v>84</v>
      </c>
      <c r="AY151" s="17" t="s">
        <v>125</v>
      </c>
      <c r="BE151" s="199">
        <f>IF(O151="základní",K151,0)</f>
        <v>0</v>
      </c>
      <c r="BF151" s="199">
        <f>IF(O151="snížená",K151,0)</f>
        <v>0</v>
      </c>
      <c r="BG151" s="199">
        <f>IF(O151="zákl. přenesená",K151,0)</f>
        <v>0</v>
      </c>
      <c r="BH151" s="199">
        <f>IF(O151="sníž. přenesená",K151,0)</f>
        <v>0</v>
      </c>
      <c r="BI151" s="199">
        <f>IF(O151="nulová",K151,0)</f>
        <v>0</v>
      </c>
      <c r="BJ151" s="17" t="s">
        <v>82</v>
      </c>
      <c r="BK151" s="199">
        <f>ROUND(P151*H151,2)</f>
        <v>0</v>
      </c>
      <c r="BL151" s="17" t="s">
        <v>172</v>
      </c>
      <c r="BM151" s="198" t="s">
        <v>333</v>
      </c>
    </row>
    <row r="152" s="2" customFormat="1">
      <c r="A152" s="38"/>
      <c r="B152" s="39"/>
      <c r="C152" s="40"/>
      <c r="D152" s="200" t="s">
        <v>128</v>
      </c>
      <c r="E152" s="40"/>
      <c r="F152" s="201" t="s">
        <v>332</v>
      </c>
      <c r="G152" s="40"/>
      <c r="H152" s="40"/>
      <c r="I152" s="202"/>
      <c r="J152" s="202"/>
      <c r="K152" s="40"/>
      <c r="L152" s="40"/>
      <c r="M152" s="44"/>
      <c r="N152" s="203"/>
      <c r="O152" s="204"/>
      <c r="P152" s="84"/>
      <c r="Q152" s="84"/>
      <c r="R152" s="84"/>
      <c r="S152" s="84"/>
      <c r="T152" s="84"/>
      <c r="U152" s="84"/>
      <c r="V152" s="84"/>
      <c r="W152" s="84"/>
      <c r="X152" s="85"/>
      <c r="Y152" s="38"/>
      <c r="Z152" s="38"/>
      <c r="AA152" s="38"/>
      <c r="AB152" s="38"/>
      <c r="AC152" s="38"/>
      <c r="AD152" s="38"/>
      <c r="AE152" s="38"/>
      <c r="AT152" s="17" t="s">
        <v>128</v>
      </c>
      <c r="AU152" s="17" t="s">
        <v>84</v>
      </c>
    </row>
    <row r="153" s="13" customFormat="1">
      <c r="A153" s="13"/>
      <c r="B153" s="241"/>
      <c r="C153" s="242"/>
      <c r="D153" s="200" t="s">
        <v>253</v>
      </c>
      <c r="E153" s="243" t="s">
        <v>20</v>
      </c>
      <c r="F153" s="244" t="s">
        <v>334</v>
      </c>
      <c r="G153" s="242"/>
      <c r="H153" s="245">
        <v>162.03</v>
      </c>
      <c r="I153" s="246"/>
      <c r="J153" s="246"/>
      <c r="K153" s="242"/>
      <c r="L153" s="242"/>
      <c r="M153" s="247"/>
      <c r="N153" s="248"/>
      <c r="O153" s="249"/>
      <c r="P153" s="249"/>
      <c r="Q153" s="249"/>
      <c r="R153" s="249"/>
      <c r="S153" s="249"/>
      <c r="T153" s="249"/>
      <c r="U153" s="249"/>
      <c r="V153" s="249"/>
      <c r="W153" s="249"/>
      <c r="X153" s="250"/>
      <c r="Y153" s="13"/>
      <c r="Z153" s="13"/>
      <c r="AA153" s="13"/>
      <c r="AB153" s="13"/>
      <c r="AC153" s="13"/>
      <c r="AD153" s="13"/>
      <c r="AE153" s="13"/>
      <c r="AT153" s="251" t="s">
        <v>253</v>
      </c>
      <c r="AU153" s="251" t="s">
        <v>84</v>
      </c>
      <c r="AV153" s="13" t="s">
        <v>84</v>
      </c>
      <c r="AW153" s="13" t="s">
        <v>5</v>
      </c>
      <c r="AX153" s="13" t="s">
        <v>74</v>
      </c>
      <c r="AY153" s="251" t="s">
        <v>125</v>
      </c>
    </row>
    <row r="154" s="13" customFormat="1">
      <c r="A154" s="13"/>
      <c r="B154" s="241"/>
      <c r="C154" s="242"/>
      <c r="D154" s="200" t="s">
        <v>253</v>
      </c>
      <c r="E154" s="243" t="s">
        <v>20</v>
      </c>
      <c r="F154" s="244" t="s">
        <v>335</v>
      </c>
      <c r="G154" s="242"/>
      <c r="H154" s="245">
        <v>70.359999999999999</v>
      </c>
      <c r="I154" s="246"/>
      <c r="J154" s="246"/>
      <c r="K154" s="242"/>
      <c r="L154" s="242"/>
      <c r="M154" s="247"/>
      <c r="N154" s="248"/>
      <c r="O154" s="249"/>
      <c r="P154" s="249"/>
      <c r="Q154" s="249"/>
      <c r="R154" s="249"/>
      <c r="S154" s="249"/>
      <c r="T154" s="249"/>
      <c r="U154" s="249"/>
      <c r="V154" s="249"/>
      <c r="W154" s="249"/>
      <c r="X154" s="250"/>
      <c r="Y154" s="13"/>
      <c r="Z154" s="13"/>
      <c r="AA154" s="13"/>
      <c r="AB154" s="13"/>
      <c r="AC154" s="13"/>
      <c r="AD154" s="13"/>
      <c r="AE154" s="13"/>
      <c r="AT154" s="251" t="s">
        <v>253</v>
      </c>
      <c r="AU154" s="251" t="s">
        <v>84</v>
      </c>
      <c r="AV154" s="13" t="s">
        <v>84</v>
      </c>
      <c r="AW154" s="13" t="s">
        <v>5</v>
      </c>
      <c r="AX154" s="13" t="s">
        <v>74</v>
      </c>
      <c r="AY154" s="251" t="s">
        <v>125</v>
      </c>
    </row>
    <row r="155" s="13" customFormat="1">
      <c r="A155" s="13"/>
      <c r="B155" s="241"/>
      <c r="C155" s="242"/>
      <c r="D155" s="200" t="s">
        <v>253</v>
      </c>
      <c r="E155" s="243" t="s">
        <v>20</v>
      </c>
      <c r="F155" s="244" t="s">
        <v>336</v>
      </c>
      <c r="G155" s="242"/>
      <c r="H155" s="245">
        <v>173.56</v>
      </c>
      <c r="I155" s="246"/>
      <c r="J155" s="246"/>
      <c r="K155" s="242"/>
      <c r="L155" s="242"/>
      <c r="M155" s="247"/>
      <c r="N155" s="248"/>
      <c r="O155" s="249"/>
      <c r="P155" s="249"/>
      <c r="Q155" s="249"/>
      <c r="R155" s="249"/>
      <c r="S155" s="249"/>
      <c r="T155" s="249"/>
      <c r="U155" s="249"/>
      <c r="V155" s="249"/>
      <c r="W155" s="249"/>
      <c r="X155" s="250"/>
      <c r="Y155" s="13"/>
      <c r="Z155" s="13"/>
      <c r="AA155" s="13"/>
      <c r="AB155" s="13"/>
      <c r="AC155" s="13"/>
      <c r="AD155" s="13"/>
      <c r="AE155" s="13"/>
      <c r="AT155" s="251" t="s">
        <v>253</v>
      </c>
      <c r="AU155" s="251" t="s">
        <v>84</v>
      </c>
      <c r="AV155" s="13" t="s">
        <v>84</v>
      </c>
      <c r="AW155" s="13" t="s">
        <v>5</v>
      </c>
      <c r="AX155" s="13" t="s">
        <v>74</v>
      </c>
      <c r="AY155" s="251" t="s">
        <v>125</v>
      </c>
    </row>
    <row r="156" s="13" customFormat="1">
      <c r="A156" s="13"/>
      <c r="B156" s="241"/>
      <c r="C156" s="242"/>
      <c r="D156" s="200" t="s">
        <v>253</v>
      </c>
      <c r="E156" s="243" t="s">
        <v>20</v>
      </c>
      <c r="F156" s="244" t="s">
        <v>337</v>
      </c>
      <c r="G156" s="242"/>
      <c r="H156" s="245">
        <v>82.939999999999998</v>
      </c>
      <c r="I156" s="246"/>
      <c r="J156" s="246"/>
      <c r="K156" s="242"/>
      <c r="L156" s="242"/>
      <c r="M156" s="247"/>
      <c r="N156" s="248"/>
      <c r="O156" s="249"/>
      <c r="P156" s="249"/>
      <c r="Q156" s="249"/>
      <c r="R156" s="249"/>
      <c r="S156" s="249"/>
      <c r="T156" s="249"/>
      <c r="U156" s="249"/>
      <c r="V156" s="249"/>
      <c r="W156" s="249"/>
      <c r="X156" s="250"/>
      <c r="Y156" s="13"/>
      <c r="Z156" s="13"/>
      <c r="AA156" s="13"/>
      <c r="AB156" s="13"/>
      <c r="AC156" s="13"/>
      <c r="AD156" s="13"/>
      <c r="AE156" s="13"/>
      <c r="AT156" s="251" t="s">
        <v>253</v>
      </c>
      <c r="AU156" s="251" t="s">
        <v>84</v>
      </c>
      <c r="AV156" s="13" t="s">
        <v>84</v>
      </c>
      <c r="AW156" s="13" t="s">
        <v>5</v>
      </c>
      <c r="AX156" s="13" t="s">
        <v>74</v>
      </c>
      <c r="AY156" s="251" t="s">
        <v>125</v>
      </c>
    </row>
    <row r="157" s="13" customFormat="1">
      <c r="A157" s="13"/>
      <c r="B157" s="241"/>
      <c r="C157" s="242"/>
      <c r="D157" s="200" t="s">
        <v>253</v>
      </c>
      <c r="E157" s="243" t="s">
        <v>20</v>
      </c>
      <c r="F157" s="244" t="s">
        <v>338</v>
      </c>
      <c r="G157" s="242"/>
      <c r="H157" s="245">
        <v>175.91999999999999</v>
      </c>
      <c r="I157" s="246"/>
      <c r="J157" s="246"/>
      <c r="K157" s="242"/>
      <c r="L157" s="242"/>
      <c r="M157" s="247"/>
      <c r="N157" s="248"/>
      <c r="O157" s="249"/>
      <c r="P157" s="249"/>
      <c r="Q157" s="249"/>
      <c r="R157" s="249"/>
      <c r="S157" s="249"/>
      <c r="T157" s="249"/>
      <c r="U157" s="249"/>
      <c r="V157" s="249"/>
      <c r="W157" s="249"/>
      <c r="X157" s="250"/>
      <c r="Y157" s="13"/>
      <c r="Z157" s="13"/>
      <c r="AA157" s="13"/>
      <c r="AB157" s="13"/>
      <c r="AC157" s="13"/>
      <c r="AD157" s="13"/>
      <c r="AE157" s="13"/>
      <c r="AT157" s="251" t="s">
        <v>253</v>
      </c>
      <c r="AU157" s="251" t="s">
        <v>84</v>
      </c>
      <c r="AV157" s="13" t="s">
        <v>84</v>
      </c>
      <c r="AW157" s="13" t="s">
        <v>5</v>
      </c>
      <c r="AX157" s="13" t="s">
        <v>74</v>
      </c>
      <c r="AY157" s="251" t="s">
        <v>125</v>
      </c>
    </row>
    <row r="158" s="14" customFormat="1">
      <c r="A158" s="14"/>
      <c r="B158" s="252"/>
      <c r="C158" s="253"/>
      <c r="D158" s="200" t="s">
        <v>253</v>
      </c>
      <c r="E158" s="254" t="s">
        <v>20</v>
      </c>
      <c r="F158" s="255" t="s">
        <v>339</v>
      </c>
      <c r="G158" s="253"/>
      <c r="H158" s="256">
        <v>664.80999999999995</v>
      </c>
      <c r="I158" s="257"/>
      <c r="J158" s="257"/>
      <c r="K158" s="253"/>
      <c r="L158" s="253"/>
      <c r="M158" s="258"/>
      <c r="N158" s="259"/>
      <c r="O158" s="260"/>
      <c r="P158" s="260"/>
      <c r="Q158" s="260"/>
      <c r="R158" s="260"/>
      <c r="S158" s="260"/>
      <c r="T158" s="260"/>
      <c r="U158" s="260"/>
      <c r="V158" s="260"/>
      <c r="W158" s="260"/>
      <c r="X158" s="261"/>
      <c r="Y158" s="14"/>
      <c r="Z158" s="14"/>
      <c r="AA158" s="14"/>
      <c r="AB158" s="14"/>
      <c r="AC158" s="14"/>
      <c r="AD158" s="14"/>
      <c r="AE158" s="14"/>
      <c r="AT158" s="262" t="s">
        <v>253</v>
      </c>
      <c r="AU158" s="262" t="s">
        <v>84</v>
      </c>
      <c r="AV158" s="14" t="s">
        <v>126</v>
      </c>
      <c r="AW158" s="14" t="s">
        <v>5</v>
      </c>
      <c r="AX158" s="14" t="s">
        <v>82</v>
      </c>
      <c r="AY158" s="262" t="s">
        <v>125</v>
      </c>
    </row>
    <row r="159" s="2" customFormat="1" ht="16.5" customHeight="1">
      <c r="A159" s="38"/>
      <c r="B159" s="39"/>
      <c r="C159" s="220" t="s">
        <v>340</v>
      </c>
      <c r="D159" s="220" t="s">
        <v>169</v>
      </c>
      <c r="E159" s="221" t="s">
        <v>341</v>
      </c>
      <c r="F159" s="222" t="s">
        <v>342</v>
      </c>
      <c r="G159" s="223" t="s">
        <v>241</v>
      </c>
      <c r="H159" s="224">
        <v>222.25</v>
      </c>
      <c r="I159" s="225"/>
      <c r="J159" s="225"/>
      <c r="K159" s="226">
        <f>ROUND(P159*H159,2)</f>
        <v>0</v>
      </c>
      <c r="L159" s="222" t="s">
        <v>20</v>
      </c>
      <c r="M159" s="44"/>
      <c r="N159" s="227" t="s">
        <v>20</v>
      </c>
      <c r="O159" s="194" t="s">
        <v>43</v>
      </c>
      <c r="P159" s="195">
        <f>I159+J159</f>
        <v>0</v>
      </c>
      <c r="Q159" s="195">
        <f>ROUND(I159*H159,2)</f>
        <v>0</v>
      </c>
      <c r="R159" s="195">
        <f>ROUND(J159*H159,2)</f>
        <v>0</v>
      </c>
      <c r="S159" s="84"/>
      <c r="T159" s="196">
        <f>S159*H159</f>
        <v>0</v>
      </c>
      <c r="U159" s="196">
        <v>1.0000000000000001E-05</v>
      </c>
      <c r="V159" s="196">
        <f>U159*H159</f>
        <v>0.0022225000000000001</v>
      </c>
      <c r="W159" s="196">
        <v>0</v>
      </c>
      <c r="X159" s="197">
        <f>W159*H159</f>
        <v>0</v>
      </c>
      <c r="Y159" s="38"/>
      <c r="Z159" s="38"/>
      <c r="AA159" s="38"/>
      <c r="AB159" s="38"/>
      <c r="AC159" s="38"/>
      <c r="AD159" s="38"/>
      <c r="AE159" s="38"/>
      <c r="AR159" s="198" t="s">
        <v>172</v>
      </c>
      <c r="AT159" s="198" t="s">
        <v>169</v>
      </c>
      <c r="AU159" s="198" t="s">
        <v>84</v>
      </c>
      <c r="AY159" s="17" t="s">
        <v>125</v>
      </c>
      <c r="BE159" s="199">
        <f>IF(O159="základní",K159,0)</f>
        <v>0</v>
      </c>
      <c r="BF159" s="199">
        <f>IF(O159="snížená",K159,0)</f>
        <v>0</v>
      </c>
      <c r="BG159" s="199">
        <f>IF(O159="zákl. přenesená",K159,0)</f>
        <v>0</v>
      </c>
      <c r="BH159" s="199">
        <f>IF(O159="sníž. přenesená",K159,0)</f>
        <v>0</v>
      </c>
      <c r="BI159" s="199">
        <f>IF(O159="nulová",K159,0)</f>
        <v>0</v>
      </c>
      <c r="BJ159" s="17" t="s">
        <v>82</v>
      </c>
      <c r="BK159" s="199">
        <f>ROUND(P159*H159,2)</f>
        <v>0</v>
      </c>
      <c r="BL159" s="17" t="s">
        <v>172</v>
      </c>
      <c r="BM159" s="198" t="s">
        <v>343</v>
      </c>
    </row>
    <row r="160" s="2" customFormat="1">
      <c r="A160" s="38"/>
      <c r="B160" s="39"/>
      <c r="C160" s="40"/>
      <c r="D160" s="200" t="s">
        <v>128</v>
      </c>
      <c r="E160" s="40"/>
      <c r="F160" s="201" t="s">
        <v>342</v>
      </c>
      <c r="G160" s="40"/>
      <c r="H160" s="40"/>
      <c r="I160" s="202"/>
      <c r="J160" s="202"/>
      <c r="K160" s="40"/>
      <c r="L160" s="40"/>
      <c r="M160" s="44"/>
      <c r="N160" s="203"/>
      <c r="O160" s="204"/>
      <c r="P160" s="84"/>
      <c r="Q160" s="84"/>
      <c r="R160" s="84"/>
      <c r="S160" s="84"/>
      <c r="T160" s="84"/>
      <c r="U160" s="84"/>
      <c r="V160" s="84"/>
      <c r="W160" s="84"/>
      <c r="X160" s="85"/>
      <c r="Y160" s="38"/>
      <c r="Z160" s="38"/>
      <c r="AA160" s="38"/>
      <c r="AB160" s="38"/>
      <c r="AC160" s="38"/>
      <c r="AD160" s="38"/>
      <c r="AE160" s="38"/>
      <c r="AT160" s="17" t="s">
        <v>128</v>
      </c>
      <c r="AU160" s="17" t="s">
        <v>84</v>
      </c>
    </row>
    <row r="161" s="13" customFormat="1">
      <c r="A161" s="13"/>
      <c r="B161" s="241"/>
      <c r="C161" s="242"/>
      <c r="D161" s="200" t="s">
        <v>253</v>
      </c>
      <c r="E161" s="243" t="s">
        <v>20</v>
      </c>
      <c r="F161" s="244" t="s">
        <v>286</v>
      </c>
      <c r="G161" s="242"/>
      <c r="H161" s="245">
        <v>222.25</v>
      </c>
      <c r="I161" s="246"/>
      <c r="J161" s="246"/>
      <c r="K161" s="242"/>
      <c r="L161" s="242"/>
      <c r="M161" s="247"/>
      <c r="N161" s="248"/>
      <c r="O161" s="249"/>
      <c r="P161" s="249"/>
      <c r="Q161" s="249"/>
      <c r="R161" s="249"/>
      <c r="S161" s="249"/>
      <c r="T161" s="249"/>
      <c r="U161" s="249"/>
      <c r="V161" s="249"/>
      <c r="W161" s="249"/>
      <c r="X161" s="250"/>
      <c r="Y161" s="13"/>
      <c r="Z161" s="13"/>
      <c r="AA161" s="13"/>
      <c r="AB161" s="13"/>
      <c r="AC161" s="13"/>
      <c r="AD161" s="13"/>
      <c r="AE161" s="13"/>
      <c r="AT161" s="251" t="s">
        <v>253</v>
      </c>
      <c r="AU161" s="251" t="s">
        <v>84</v>
      </c>
      <c r="AV161" s="13" t="s">
        <v>84</v>
      </c>
      <c r="AW161" s="13" t="s">
        <v>5</v>
      </c>
      <c r="AX161" s="13" t="s">
        <v>82</v>
      </c>
      <c r="AY161" s="251" t="s">
        <v>125</v>
      </c>
    </row>
    <row r="162" s="2" customFormat="1" ht="21.75" customHeight="1">
      <c r="A162" s="38"/>
      <c r="B162" s="39"/>
      <c r="C162" s="220" t="s">
        <v>344</v>
      </c>
      <c r="D162" s="220" t="s">
        <v>169</v>
      </c>
      <c r="E162" s="221" t="s">
        <v>345</v>
      </c>
      <c r="F162" s="222" t="s">
        <v>346</v>
      </c>
      <c r="G162" s="223" t="s">
        <v>241</v>
      </c>
      <c r="H162" s="224">
        <v>664.80999999999995</v>
      </c>
      <c r="I162" s="225"/>
      <c r="J162" s="225"/>
      <c r="K162" s="226">
        <f>ROUND(P162*H162,2)</f>
        <v>0</v>
      </c>
      <c r="L162" s="222" t="s">
        <v>20</v>
      </c>
      <c r="M162" s="44"/>
      <c r="N162" s="227" t="s">
        <v>20</v>
      </c>
      <c r="O162" s="194" t="s">
        <v>43</v>
      </c>
      <c r="P162" s="195">
        <f>I162+J162</f>
        <v>0</v>
      </c>
      <c r="Q162" s="195">
        <f>ROUND(I162*H162,2)</f>
        <v>0</v>
      </c>
      <c r="R162" s="195">
        <f>ROUND(J162*H162,2)</f>
        <v>0</v>
      </c>
      <c r="S162" s="84"/>
      <c r="T162" s="196">
        <f>S162*H162</f>
        <v>0</v>
      </c>
      <c r="U162" s="196">
        <v>0.00025999999999999998</v>
      </c>
      <c r="V162" s="196">
        <f>U162*H162</f>
        <v>0.17285059999999997</v>
      </c>
      <c r="W162" s="196">
        <v>0</v>
      </c>
      <c r="X162" s="197">
        <f>W162*H162</f>
        <v>0</v>
      </c>
      <c r="Y162" s="38"/>
      <c r="Z162" s="38"/>
      <c r="AA162" s="38"/>
      <c r="AB162" s="38"/>
      <c r="AC162" s="38"/>
      <c r="AD162" s="38"/>
      <c r="AE162" s="38"/>
      <c r="AR162" s="198" t="s">
        <v>172</v>
      </c>
      <c r="AT162" s="198" t="s">
        <v>169</v>
      </c>
      <c r="AU162" s="198" t="s">
        <v>84</v>
      </c>
      <c r="AY162" s="17" t="s">
        <v>125</v>
      </c>
      <c r="BE162" s="199">
        <f>IF(O162="základní",K162,0)</f>
        <v>0</v>
      </c>
      <c r="BF162" s="199">
        <f>IF(O162="snížená",K162,0)</f>
        <v>0</v>
      </c>
      <c r="BG162" s="199">
        <f>IF(O162="zákl. přenesená",K162,0)</f>
        <v>0</v>
      </c>
      <c r="BH162" s="199">
        <f>IF(O162="sníž. přenesená",K162,0)</f>
        <v>0</v>
      </c>
      <c r="BI162" s="199">
        <f>IF(O162="nulová",K162,0)</f>
        <v>0</v>
      </c>
      <c r="BJ162" s="17" t="s">
        <v>82</v>
      </c>
      <c r="BK162" s="199">
        <f>ROUND(P162*H162,2)</f>
        <v>0</v>
      </c>
      <c r="BL162" s="17" t="s">
        <v>172</v>
      </c>
      <c r="BM162" s="198" t="s">
        <v>347</v>
      </c>
    </row>
    <row r="163" s="2" customFormat="1">
      <c r="A163" s="38"/>
      <c r="B163" s="39"/>
      <c r="C163" s="40"/>
      <c r="D163" s="200" t="s">
        <v>128</v>
      </c>
      <c r="E163" s="40"/>
      <c r="F163" s="201" t="s">
        <v>346</v>
      </c>
      <c r="G163" s="40"/>
      <c r="H163" s="40"/>
      <c r="I163" s="202"/>
      <c r="J163" s="202"/>
      <c r="K163" s="40"/>
      <c r="L163" s="40"/>
      <c r="M163" s="44"/>
      <c r="N163" s="203"/>
      <c r="O163" s="204"/>
      <c r="P163" s="84"/>
      <c r="Q163" s="84"/>
      <c r="R163" s="84"/>
      <c r="S163" s="84"/>
      <c r="T163" s="84"/>
      <c r="U163" s="84"/>
      <c r="V163" s="84"/>
      <c r="W163" s="84"/>
      <c r="X163" s="85"/>
      <c r="Y163" s="38"/>
      <c r="Z163" s="38"/>
      <c r="AA163" s="38"/>
      <c r="AB163" s="38"/>
      <c r="AC163" s="38"/>
      <c r="AD163" s="38"/>
      <c r="AE163" s="38"/>
      <c r="AT163" s="17" t="s">
        <v>128</v>
      </c>
      <c r="AU163" s="17" t="s">
        <v>84</v>
      </c>
    </row>
    <row r="164" s="13" customFormat="1">
      <c r="A164" s="13"/>
      <c r="B164" s="241"/>
      <c r="C164" s="242"/>
      <c r="D164" s="200" t="s">
        <v>253</v>
      </c>
      <c r="E164" s="243" t="s">
        <v>20</v>
      </c>
      <c r="F164" s="244" t="s">
        <v>334</v>
      </c>
      <c r="G164" s="242"/>
      <c r="H164" s="245">
        <v>162.03</v>
      </c>
      <c r="I164" s="246"/>
      <c r="J164" s="246"/>
      <c r="K164" s="242"/>
      <c r="L164" s="242"/>
      <c r="M164" s="247"/>
      <c r="N164" s="248"/>
      <c r="O164" s="249"/>
      <c r="P164" s="249"/>
      <c r="Q164" s="249"/>
      <c r="R164" s="249"/>
      <c r="S164" s="249"/>
      <c r="T164" s="249"/>
      <c r="U164" s="249"/>
      <c r="V164" s="249"/>
      <c r="W164" s="249"/>
      <c r="X164" s="250"/>
      <c r="Y164" s="13"/>
      <c r="Z164" s="13"/>
      <c r="AA164" s="13"/>
      <c r="AB164" s="13"/>
      <c r="AC164" s="13"/>
      <c r="AD164" s="13"/>
      <c r="AE164" s="13"/>
      <c r="AT164" s="251" t="s">
        <v>253</v>
      </c>
      <c r="AU164" s="251" t="s">
        <v>84</v>
      </c>
      <c r="AV164" s="13" t="s">
        <v>84</v>
      </c>
      <c r="AW164" s="13" t="s">
        <v>5</v>
      </c>
      <c r="AX164" s="13" t="s">
        <v>74</v>
      </c>
      <c r="AY164" s="251" t="s">
        <v>125</v>
      </c>
    </row>
    <row r="165" s="13" customFormat="1">
      <c r="A165" s="13"/>
      <c r="B165" s="241"/>
      <c r="C165" s="242"/>
      <c r="D165" s="200" t="s">
        <v>253</v>
      </c>
      <c r="E165" s="243" t="s">
        <v>20</v>
      </c>
      <c r="F165" s="244" t="s">
        <v>335</v>
      </c>
      <c r="G165" s="242"/>
      <c r="H165" s="245">
        <v>70.359999999999999</v>
      </c>
      <c r="I165" s="246"/>
      <c r="J165" s="246"/>
      <c r="K165" s="242"/>
      <c r="L165" s="242"/>
      <c r="M165" s="247"/>
      <c r="N165" s="248"/>
      <c r="O165" s="249"/>
      <c r="P165" s="249"/>
      <c r="Q165" s="249"/>
      <c r="R165" s="249"/>
      <c r="S165" s="249"/>
      <c r="T165" s="249"/>
      <c r="U165" s="249"/>
      <c r="V165" s="249"/>
      <c r="W165" s="249"/>
      <c r="X165" s="250"/>
      <c r="Y165" s="13"/>
      <c r="Z165" s="13"/>
      <c r="AA165" s="13"/>
      <c r="AB165" s="13"/>
      <c r="AC165" s="13"/>
      <c r="AD165" s="13"/>
      <c r="AE165" s="13"/>
      <c r="AT165" s="251" t="s">
        <v>253</v>
      </c>
      <c r="AU165" s="251" t="s">
        <v>84</v>
      </c>
      <c r="AV165" s="13" t="s">
        <v>84</v>
      </c>
      <c r="AW165" s="13" t="s">
        <v>5</v>
      </c>
      <c r="AX165" s="13" t="s">
        <v>74</v>
      </c>
      <c r="AY165" s="251" t="s">
        <v>125</v>
      </c>
    </row>
    <row r="166" s="13" customFormat="1">
      <c r="A166" s="13"/>
      <c r="B166" s="241"/>
      <c r="C166" s="242"/>
      <c r="D166" s="200" t="s">
        <v>253</v>
      </c>
      <c r="E166" s="243" t="s">
        <v>20</v>
      </c>
      <c r="F166" s="244" t="s">
        <v>336</v>
      </c>
      <c r="G166" s="242"/>
      <c r="H166" s="245">
        <v>173.56</v>
      </c>
      <c r="I166" s="246"/>
      <c r="J166" s="246"/>
      <c r="K166" s="242"/>
      <c r="L166" s="242"/>
      <c r="M166" s="247"/>
      <c r="N166" s="248"/>
      <c r="O166" s="249"/>
      <c r="P166" s="249"/>
      <c r="Q166" s="249"/>
      <c r="R166" s="249"/>
      <c r="S166" s="249"/>
      <c r="T166" s="249"/>
      <c r="U166" s="249"/>
      <c r="V166" s="249"/>
      <c r="W166" s="249"/>
      <c r="X166" s="250"/>
      <c r="Y166" s="13"/>
      <c r="Z166" s="13"/>
      <c r="AA166" s="13"/>
      <c r="AB166" s="13"/>
      <c r="AC166" s="13"/>
      <c r="AD166" s="13"/>
      <c r="AE166" s="13"/>
      <c r="AT166" s="251" t="s">
        <v>253</v>
      </c>
      <c r="AU166" s="251" t="s">
        <v>84</v>
      </c>
      <c r="AV166" s="13" t="s">
        <v>84</v>
      </c>
      <c r="AW166" s="13" t="s">
        <v>5</v>
      </c>
      <c r="AX166" s="13" t="s">
        <v>74</v>
      </c>
      <c r="AY166" s="251" t="s">
        <v>125</v>
      </c>
    </row>
    <row r="167" s="13" customFormat="1">
      <c r="A167" s="13"/>
      <c r="B167" s="241"/>
      <c r="C167" s="242"/>
      <c r="D167" s="200" t="s">
        <v>253</v>
      </c>
      <c r="E167" s="243" t="s">
        <v>20</v>
      </c>
      <c r="F167" s="244" t="s">
        <v>337</v>
      </c>
      <c r="G167" s="242"/>
      <c r="H167" s="245">
        <v>82.939999999999998</v>
      </c>
      <c r="I167" s="246"/>
      <c r="J167" s="246"/>
      <c r="K167" s="242"/>
      <c r="L167" s="242"/>
      <c r="M167" s="247"/>
      <c r="N167" s="248"/>
      <c r="O167" s="249"/>
      <c r="P167" s="249"/>
      <c r="Q167" s="249"/>
      <c r="R167" s="249"/>
      <c r="S167" s="249"/>
      <c r="T167" s="249"/>
      <c r="U167" s="249"/>
      <c r="V167" s="249"/>
      <c r="W167" s="249"/>
      <c r="X167" s="250"/>
      <c r="Y167" s="13"/>
      <c r="Z167" s="13"/>
      <c r="AA167" s="13"/>
      <c r="AB167" s="13"/>
      <c r="AC167" s="13"/>
      <c r="AD167" s="13"/>
      <c r="AE167" s="13"/>
      <c r="AT167" s="251" t="s">
        <v>253</v>
      </c>
      <c r="AU167" s="251" t="s">
        <v>84</v>
      </c>
      <c r="AV167" s="13" t="s">
        <v>84</v>
      </c>
      <c r="AW167" s="13" t="s">
        <v>5</v>
      </c>
      <c r="AX167" s="13" t="s">
        <v>74</v>
      </c>
      <c r="AY167" s="251" t="s">
        <v>125</v>
      </c>
    </row>
    <row r="168" s="13" customFormat="1">
      <c r="A168" s="13"/>
      <c r="B168" s="241"/>
      <c r="C168" s="242"/>
      <c r="D168" s="200" t="s">
        <v>253</v>
      </c>
      <c r="E168" s="243" t="s">
        <v>20</v>
      </c>
      <c r="F168" s="244" t="s">
        <v>338</v>
      </c>
      <c r="G168" s="242"/>
      <c r="H168" s="245">
        <v>175.91999999999999</v>
      </c>
      <c r="I168" s="246"/>
      <c r="J168" s="246"/>
      <c r="K168" s="242"/>
      <c r="L168" s="242"/>
      <c r="M168" s="247"/>
      <c r="N168" s="248"/>
      <c r="O168" s="249"/>
      <c r="P168" s="249"/>
      <c r="Q168" s="249"/>
      <c r="R168" s="249"/>
      <c r="S168" s="249"/>
      <c r="T168" s="249"/>
      <c r="U168" s="249"/>
      <c r="V168" s="249"/>
      <c r="W168" s="249"/>
      <c r="X168" s="250"/>
      <c r="Y168" s="13"/>
      <c r="Z168" s="13"/>
      <c r="AA168" s="13"/>
      <c r="AB168" s="13"/>
      <c r="AC168" s="13"/>
      <c r="AD168" s="13"/>
      <c r="AE168" s="13"/>
      <c r="AT168" s="251" t="s">
        <v>253</v>
      </c>
      <c r="AU168" s="251" t="s">
        <v>84</v>
      </c>
      <c r="AV168" s="13" t="s">
        <v>84</v>
      </c>
      <c r="AW168" s="13" t="s">
        <v>5</v>
      </c>
      <c r="AX168" s="13" t="s">
        <v>74</v>
      </c>
      <c r="AY168" s="251" t="s">
        <v>125</v>
      </c>
    </row>
    <row r="169" s="14" customFormat="1">
      <c r="A169" s="14"/>
      <c r="B169" s="252"/>
      <c r="C169" s="253"/>
      <c r="D169" s="200" t="s">
        <v>253</v>
      </c>
      <c r="E169" s="254" t="s">
        <v>20</v>
      </c>
      <c r="F169" s="255" t="s">
        <v>339</v>
      </c>
      <c r="G169" s="253"/>
      <c r="H169" s="256">
        <v>664.80999999999995</v>
      </c>
      <c r="I169" s="257"/>
      <c r="J169" s="257"/>
      <c r="K169" s="253"/>
      <c r="L169" s="253"/>
      <c r="M169" s="258"/>
      <c r="N169" s="263"/>
      <c r="O169" s="264"/>
      <c r="P169" s="264"/>
      <c r="Q169" s="264"/>
      <c r="R169" s="264"/>
      <c r="S169" s="264"/>
      <c r="T169" s="264"/>
      <c r="U169" s="264"/>
      <c r="V169" s="264"/>
      <c r="W169" s="264"/>
      <c r="X169" s="265"/>
      <c r="Y169" s="14"/>
      <c r="Z169" s="14"/>
      <c r="AA169" s="14"/>
      <c r="AB169" s="14"/>
      <c r="AC169" s="14"/>
      <c r="AD169" s="14"/>
      <c r="AE169" s="14"/>
      <c r="AT169" s="262" t="s">
        <v>253</v>
      </c>
      <c r="AU169" s="262" t="s">
        <v>84</v>
      </c>
      <c r="AV169" s="14" t="s">
        <v>126</v>
      </c>
      <c r="AW169" s="14" t="s">
        <v>5</v>
      </c>
      <c r="AX169" s="14" t="s">
        <v>82</v>
      </c>
      <c r="AY169" s="262" t="s">
        <v>125</v>
      </c>
    </row>
    <row r="170" s="2" customFormat="1" ht="6.96" customHeight="1">
      <c r="A170" s="38"/>
      <c r="B170" s="59"/>
      <c r="C170" s="60"/>
      <c r="D170" s="60"/>
      <c r="E170" s="60"/>
      <c r="F170" s="60"/>
      <c r="G170" s="60"/>
      <c r="H170" s="60"/>
      <c r="I170" s="60"/>
      <c r="J170" s="60"/>
      <c r="K170" s="60"/>
      <c r="L170" s="60"/>
      <c r="M170" s="44"/>
      <c r="N170" s="38"/>
      <c r="P170" s="38"/>
      <c r="Q170" s="38"/>
      <c r="R170" s="38"/>
      <c r="S170" s="38"/>
      <c r="T170" s="3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</row>
  </sheetData>
  <sheetProtection sheet="1" autoFilter="0" formatColumns="0" formatRows="0" objects="1" scenarios="1" spinCount="100000" saltValue="wthk42ZYMofayr352EQb9y4hWy5I33VhXJ2Z1JmED1Ilv5AiVCL1wlBEXmxM4qPh5017XuWKVUO1Wkxo1IZw3Q==" hashValue="6g6Lc5bGI6TDdwXlVPhpndhpJinHIsZSjjJvP/Ew9wcJls0aNv53QkDhvHXOfML21UL451oqxjnxhHF0BXufEw==" algorithmName="SHA-512" password="CC35"/>
  <autoFilter ref="C86:L169"/>
  <mergeCells count="9">
    <mergeCell ref="E7:H7"/>
    <mergeCell ref="E9:H9"/>
    <mergeCell ref="E18:H18"/>
    <mergeCell ref="E27:H27"/>
    <mergeCell ref="E50:H50"/>
    <mergeCell ref="E52:H52"/>
    <mergeCell ref="E77:H77"/>
    <mergeCell ref="E79:H79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6" customWidth="1"/>
    <col min="2" max="2" width="1.667969" style="266" customWidth="1"/>
    <col min="3" max="4" width="5" style="266" customWidth="1"/>
    <col min="5" max="5" width="11.66016" style="266" customWidth="1"/>
    <col min="6" max="6" width="9.160156" style="266" customWidth="1"/>
    <col min="7" max="7" width="5" style="266" customWidth="1"/>
    <col min="8" max="8" width="77.83203" style="266" customWidth="1"/>
    <col min="9" max="10" width="20" style="266" customWidth="1"/>
    <col min="11" max="11" width="1.667969" style="266" customWidth="1"/>
  </cols>
  <sheetData>
    <row r="1" s="1" customFormat="1" ht="37.5" customHeight="1"/>
    <row r="2" s="1" customFormat="1" ht="7.5" customHeight="1">
      <c r="B2" s="267"/>
      <c r="C2" s="268"/>
      <c r="D2" s="268"/>
      <c r="E2" s="268"/>
      <c r="F2" s="268"/>
      <c r="G2" s="268"/>
      <c r="H2" s="268"/>
      <c r="I2" s="268"/>
      <c r="J2" s="268"/>
      <c r="K2" s="269"/>
    </row>
    <row r="3" s="15" customFormat="1" ht="45" customHeight="1">
      <c r="B3" s="270"/>
      <c r="C3" s="271" t="s">
        <v>348</v>
      </c>
      <c r="D3" s="271"/>
      <c r="E3" s="271"/>
      <c r="F3" s="271"/>
      <c r="G3" s="271"/>
      <c r="H3" s="271"/>
      <c r="I3" s="271"/>
      <c r="J3" s="271"/>
      <c r="K3" s="272"/>
    </row>
    <row r="4" s="1" customFormat="1" ht="25.5" customHeight="1">
      <c r="B4" s="273"/>
      <c r="C4" s="274" t="s">
        <v>349</v>
      </c>
      <c r="D4" s="274"/>
      <c r="E4" s="274"/>
      <c r="F4" s="274"/>
      <c r="G4" s="274"/>
      <c r="H4" s="274"/>
      <c r="I4" s="274"/>
      <c r="J4" s="274"/>
      <c r="K4" s="275"/>
    </row>
    <row r="5" s="1" customFormat="1" ht="5.25" customHeight="1">
      <c r="B5" s="273"/>
      <c r="C5" s="276"/>
      <c r="D5" s="276"/>
      <c r="E5" s="276"/>
      <c r="F5" s="276"/>
      <c r="G5" s="276"/>
      <c r="H5" s="276"/>
      <c r="I5" s="276"/>
      <c r="J5" s="276"/>
      <c r="K5" s="275"/>
    </row>
    <row r="6" s="1" customFormat="1" ht="15" customHeight="1">
      <c r="B6" s="273"/>
      <c r="C6" s="277" t="s">
        <v>350</v>
      </c>
      <c r="D6" s="277"/>
      <c r="E6" s="277"/>
      <c r="F6" s="277"/>
      <c r="G6" s="277"/>
      <c r="H6" s="277"/>
      <c r="I6" s="277"/>
      <c r="J6" s="277"/>
      <c r="K6" s="275"/>
    </row>
    <row r="7" s="1" customFormat="1" ht="15" customHeight="1">
      <c r="B7" s="278"/>
      <c r="C7" s="277" t="s">
        <v>351</v>
      </c>
      <c r="D7" s="277"/>
      <c r="E7" s="277"/>
      <c r="F7" s="277"/>
      <c r="G7" s="277"/>
      <c r="H7" s="277"/>
      <c r="I7" s="277"/>
      <c r="J7" s="277"/>
      <c r="K7" s="275"/>
    </row>
    <row r="8" s="1" customFormat="1" ht="12.75" customHeight="1">
      <c r="B8" s="278"/>
      <c r="C8" s="277"/>
      <c r="D8" s="277"/>
      <c r="E8" s="277"/>
      <c r="F8" s="277"/>
      <c r="G8" s="277"/>
      <c r="H8" s="277"/>
      <c r="I8" s="277"/>
      <c r="J8" s="277"/>
      <c r="K8" s="275"/>
    </row>
    <row r="9" s="1" customFormat="1" ht="15" customHeight="1">
      <c r="B9" s="278"/>
      <c r="C9" s="277" t="s">
        <v>352</v>
      </c>
      <c r="D9" s="277"/>
      <c r="E9" s="277"/>
      <c r="F9" s="277"/>
      <c r="G9" s="277"/>
      <c r="H9" s="277"/>
      <c r="I9" s="277"/>
      <c r="J9" s="277"/>
      <c r="K9" s="275"/>
    </row>
    <row r="10" s="1" customFormat="1" ht="15" customHeight="1">
      <c r="B10" s="278"/>
      <c r="C10" s="277"/>
      <c r="D10" s="277" t="s">
        <v>353</v>
      </c>
      <c r="E10" s="277"/>
      <c r="F10" s="277"/>
      <c r="G10" s="277"/>
      <c r="H10" s="277"/>
      <c r="I10" s="277"/>
      <c r="J10" s="277"/>
      <c r="K10" s="275"/>
    </row>
    <row r="11" s="1" customFormat="1" ht="15" customHeight="1">
      <c r="B11" s="278"/>
      <c r="C11" s="279"/>
      <c r="D11" s="277" t="s">
        <v>354</v>
      </c>
      <c r="E11" s="277"/>
      <c r="F11" s="277"/>
      <c r="G11" s="277"/>
      <c r="H11" s="277"/>
      <c r="I11" s="277"/>
      <c r="J11" s="277"/>
      <c r="K11" s="275"/>
    </row>
    <row r="12" s="1" customFormat="1" ht="15" customHeight="1">
      <c r="B12" s="278"/>
      <c r="C12" s="279"/>
      <c r="D12" s="277"/>
      <c r="E12" s="277"/>
      <c r="F12" s="277"/>
      <c r="G12" s="277"/>
      <c r="H12" s="277"/>
      <c r="I12" s="277"/>
      <c r="J12" s="277"/>
      <c r="K12" s="275"/>
    </row>
    <row r="13" s="1" customFormat="1" ht="15" customHeight="1">
      <c r="B13" s="278"/>
      <c r="C13" s="279"/>
      <c r="D13" s="280" t="s">
        <v>355</v>
      </c>
      <c r="E13" s="277"/>
      <c r="F13" s="277"/>
      <c r="G13" s="277"/>
      <c r="H13" s="277"/>
      <c r="I13" s="277"/>
      <c r="J13" s="277"/>
      <c r="K13" s="275"/>
    </row>
    <row r="14" s="1" customFormat="1" ht="12.75" customHeight="1">
      <c r="B14" s="278"/>
      <c r="C14" s="279"/>
      <c r="D14" s="279"/>
      <c r="E14" s="279"/>
      <c r="F14" s="279"/>
      <c r="G14" s="279"/>
      <c r="H14" s="279"/>
      <c r="I14" s="279"/>
      <c r="J14" s="279"/>
      <c r="K14" s="275"/>
    </row>
    <row r="15" s="1" customFormat="1" ht="15" customHeight="1">
      <c r="B15" s="278"/>
      <c r="C15" s="279"/>
      <c r="D15" s="277" t="s">
        <v>356</v>
      </c>
      <c r="E15" s="277"/>
      <c r="F15" s="277"/>
      <c r="G15" s="277"/>
      <c r="H15" s="277"/>
      <c r="I15" s="277"/>
      <c r="J15" s="277"/>
      <c r="K15" s="275"/>
    </row>
    <row r="16" s="1" customFormat="1" ht="15" customHeight="1">
      <c r="B16" s="278"/>
      <c r="C16" s="279"/>
      <c r="D16" s="277" t="s">
        <v>357</v>
      </c>
      <c r="E16" s="277"/>
      <c r="F16" s="277"/>
      <c r="G16" s="277"/>
      <c r="H16" s="277"/>
      <c r="I16" s="277"/>
      <c r="J16" s="277"/>
      <c r="K16" s="275"/>
    </row>
    <row r="17" s="1" customFormat="1" ht="15" customHeight="1">
      <c r="B17" s="278"/>
      <c r="C17" s="279"/>
      <c r="D17" s="277" t="s">
        <v>358</v>
      </c>
      <c r="E17" s="277"/>
      <c r="F17" s="277"/>
      <c r="G17" s="277"/>
      <c r="H17" s="277"/>
      <c r="I17" s="277"/>
      <c r="J17" s="277"/>
      <c r="K17" s="275"/>
    </row>
    <row r="18" s="1" customFormat="1" ht="15" customHeight="1">
      <c r="B18" s="278"/>
      <c r="C18" s="279"/>
      <c r="D18" s="279"/>
      <c r="E18" s="281" t="s">
        <v>81</v>
      </c>
      <c r="F18" s="277" t="s">
        <v>359</v>
      </c>
      <c r="G18" s="277"/>
      <c r="H18" s="277"/>
      <c r="I18" s="277"/>
      <c r="J18" s="277"/>
      <c r="K18" s="275"/>
    </row>
    <row r="19" s="1" customFormat="1" ht="15" customHeight="1">
      <c r="B19" s="278"/>
      <c r="C19" s="279"/>
      <c r="D19" s="279"/>
      <c r="E19" s="281" t="s">
        <v>360</v>
      </c>
      <c r="F19" s="277" t="s">
        <v>361</v>
      </c>
      <c r="G19" s="277"/>
      <c r="H19" s="277"/>
      <c r="I19" s="277"/>
      <c r="J19" s="277"/>
      <c r="K19" s="275"/>
    </row>
    <row r="20" s="1" customFormat="1" ht="15" customHeight="1">
      <c r="B20" s="278"/>
      <c r="C20" s="279"/>
      <c r="D20" s="279"/>
      <c r="E20" s="281" t="s">
        <v>362</v>
      </c>
      <c r="F20" s="277" t="s">
        <v>363</v>
      </c>
      <c r="G20" s="277"/>
      <c r="H20" s="277"/>
      <c r="I20" s="277"/>
      <c r="J20" s="277"/>
      <c r="K20" s="275"/>
    </row>
    <row r="21" s="1" customFormat="1" ht="15" customHeight="1">
      <c r="B21" s="278"/>
      <c r="C21" s="279"/>
      <c r="D21" s="279"/>
      <c r="E21" s="281" t="s">
        <v>364</v>
      </c>
      <c r="F21" s="277" t="s">
        <v>365</v>
      </c>
      <c r="G21" s="277"/>
      <c r="H21" s="277"/>
      <c r="I21" s="277"/>
      <c r="J21" s="277"/>
      <c r="K21" s="275"/>
    </row>
    <row r="22" s="1" customFormat="1" ht="15" customHeight="1">
      <c r="B22" s="278"/>
      <c r="C22" s="279"/>
      <c r="D22" s="279"/>
      <c r="E22" s="281" t="s">
        <v>366</v>
      </c>
      <c r="F22" s="277" t="s">
        <v>367</v>
      </c>
      <c r="G22" s="277"/>
      <c r="H22" s="277"/>
      <c r="I22" s="277"/>
      <c r="J22" s="277"/>
      <c r="K22" s="275"/>
    </row>
    <row r="23" s="1" customFormat="1" ht="15" customHeight="1">
      <c r="B23" s="278"/>
      <c r="C23" s="279"/>
      <c r="D23" s="279"/>
      <c r="E23" s="281" t="s">
        <v>368</v>
      </c>
      <c r="F23" s="277" t="s">
        <v>369</v>
      </c>
      <c r="G23" s="277"/>
      <c r="H23" s="277"/>
      <c r="I23" s="277"/>
      <c r="J23" s="277"/>
      <c r="K23" s="275"/>
    </row>
    <row r="24" s="1" customFormat="1" ht="12.75" customHeight="1">
      <c r="B24" s="278"/>
      <c r="C24" s="279"/>
      <c r="D24" s="279"/>
      <c r="E24" s="279"/>
      <c r="F24" s="279"/>
      <c r="G24" s="279"/>
      <c r="H24" s="279"/>
      <c r="I24" s="279"/>
      <c r="J24" s="279"/>
      <c r="K24" s="275"/>
    </row>
    <row r="25" s="1" customFormat="1" ht="15" customHeight="1">
      <c r="B25" s="278"/>
      <c r="C25" s="277" t="s">
        <v>370</v>
      </c>
      <c r="D25" s="277"/>
      <c r="E25" s="277"/>
      <c r="F25" s="277"/>
      <c r="G25" s="277"/>
      <c r="H25" s="277"/>
      <c r="I25" s="277"/>
      <c r="J25" s="277"/>
      <c r="K25" s="275"/>
    </row>
    <row r="26" s="1" customFormat="1" ht="15" customHeight="1">
      <c r="B26" s="278"/>
      <c r="C26" s="277" t="s">
        <v>371</v>
      </c>
      <c r="D26" s="277"/>
      <c r="E26" s="277"/>
      <c r="F26" s="277"/>
      <c r="G26" s="277"/>
      <c r="H26" s="277"/>
      <c r="I26" s="277"/>
      <c r="J26" s="277"/>
      <c r="K26" s="275"/>
    </row>
    <row r="27" s="1" customFormat="1" ht="15" customHeight="1">
      <c r="B27" s="278"/>
      <c r="C27" s="277"/>
      <c r="D27" s="277" t="s">
        <v>372</v>
      </c>
      <c r="E27" s="277"/>
      <c r="F27" s="277"/>
      <c r="G27" s="277"/>
      <c r="H27" s="277"/>
      <c r="I27" s="277"/>
      <c r="J27" s="277"/>
      <c r="K27" s="275"/>
    </row>
    <row r="28" s="1" customFormat="1" ht="15" customHeight="1">
      <c r="B28" s="278"/>
      <c r="C28" s="279"/>
      <c r="D28" s="277" t="s">
        <v>373</v>
      </c>
      <c r="E28" s="277"/>
      <c r="F28" s="277"/>
      <c r="G28" s="277"/>
      <c r="H28" s="277"/>
      <c r="I28" s="277"/>
      <c r="J28" s="277"/>
      <c r="K28" s="275"/>
    </row>
    <row r="29" s="1" customFormat="1" ht="12.75" customHeight="1">
      <c r="B29" s="278"/>
      <c r="C29" s="279"/>
      <c r="D29" s="279"/>
      <c r="E29" s="279"/>
      <c r="F29" s="279"/>
      <c r="G29" s="279"/>
      <c r="H29" s="279"/>
      <c r="I29" s="279"/>
      <c r="J29" s="279"/>
      <c r="K29" s="275"/>
    </row>
    <row r="30" s="1" customFormat="1" ht="15" customHeight="1">
      <c r="B30" s="278"/>
      <c r="C30" s="279"/>
      <c r="D30" s="277" t="s">
        <v>374</v>
      </c>
      <c r="E30" s="277"/>
      <c r="F30" s="277"/>
      <c r="G30" s="277"/>
      <c r="H30" s="277"/>
      <c r="I30" s="277"/>
      <c r="J30" s="277"/>
      <c r="K30" s="275"/>
    </row>
    <row r="31" s="1" customFormat="1" ht="15" customHeight="1">
      <c r="B31" s="278"/>
      <c r="C31" s="279"/>
      <c r="D31" s="277" t="s">
        <v>375</v>
      </c>
      <c r="E31" s="277"/>
      <c r="F31" s="277"/>
      <c r="G31" s="277"/>
      <c r="H31" s="277"/>
      <c r="I31" s="277"/>
      <c r="J31" s="277"/>
      <c r="K31" s="275"/>
    </row>
    <row r="32" s="1" customFormat="1" ht="12.75" customHeight="1">
      <c r="B32" s="278"/>
      <c r="C32" s="279"/>
      <c r="D32" s="279"/>
      <c r="E32" s="279"/>
      <c r="F32" s="279"/>
      <c r="G32" s="279"/>
      <c r="H32" s="279"/>
      <c r="I32" s="279"/>
      <c r="J32" s="279"/>
      <c r="K32" s="275"/>
    </row>
    <row r="33" s="1" customFormat="1" ht="15" customHeight="1">
      <c r="B33" s="278"/>
      <c r="C33" s="279"/>
      <c r="D33" s="277" t="s">
        <v>376</v>
      </c>
      <c r="E33" s="277"/>
      <c r="F33" s="277"/>
      <c r="G33" s="277"/>
      <c r="H33" s="277"/>
      <c r="I33" s="277"/>
      <c r="J33" s="277"/>
      <c r="K33" s="275"/>
    </row>
    <row r="34" s="1" customFormat="1" ht="15" customHeight="1">
      <c r="B34" s="278"/>
      <c r="C34" s="279"/>
      <c r="D34" s="277" t="s">
        <v>377</v>
      </c>
      <c r="E34" s="277"/>
      <c r="F34" s="277"/>
      <c r="G34" s="277"/>
      <c r="H34" s="277"/>
      <c r="I34" s="277"/>
      <c r="J34" s="277"/>
      <c r="K34" s="275"/>
    </row>
    <row r="35" s="1" customFormat="1" ht="15" customHeight="1">
      <c r="B35" s="278"/>
      <c r="C35" s="279"/>
      <c r="D35" s="277" t="s">
        <v>378</v>
      </c>
      <c r="E35" s="277"/>
      <c r="F35" s="277"/>
      <c r="G35" s="277"/>
      <c r="H35" s="277"/>
      <c r="I35" s="277"/>
      <c r="J35" s="277"/>
      <c r="K35" s="275"/>
    </row>
    <row r="36" s="1" customFormat="1" ht="15" customHeight="1">
      <c r="B36" s="278"/>
      <c r="C36" s="279"/>
      <c r="D36" s="277"/>
      <c r="E36" s="280" t="s">
        <v>103</v>
      </c>
      <c r="F36" s="277"/>
      <c r="G36" s="277" t="s">
        <v>379</v>
      </c>
      <c r="H36" s="277"/>
      <c r="I36" s="277"/>
      <c r="J36" s="277"/>
      <c r="K36" s="275"/>
    </row>
    <row r="37" s="1" customFormat="1" ht="30.75" customHeight="1">
      <c r="B37" s="278"/>
      <c r="C37" s="279"/>
      <c r="D37" s="277"/>
      <c r="E37" s="280" t="s">
        <v>380</v>
      </c>
      <c r="F37" s="277"/>
      <c r="G37" s="277" t="s">
        <v>381</v>
      </c>
      <c r="H37" s="277"/>
      <c r="I37" s="277"/>
      <c r="J37" s="277"/>
      <c r="K37" s="275"/>
    </row>
    <row r="38" s="1" customFormat="1" ht="15" customHeight="1">
      <c r="B38" s="278"/>
      <c r="C38" s="279"/>
      <c r="D38" s="277"/>
      <c r="E38" s="280" t="s">
        <v>53</v>
      </c>
      <c r="F38" s="277"/>
      <c r="G38" s="277" t="s">
        <v>382</v>
      </c>
      <c r="H38" s="277"/>
      <c r="I38" s="277"/>
      <c r="J38" s="277"/>
      <c r="K38" s="275"/>
    </row>
    <row r="39" s="1" customFormat="1" ht="15" customHeight="1">
      <c r="B39" s="278"/>
      <c r="C39" s="279"/>
      <c r="D39" s="277"/>
      <c r="E39" s="280" t="s">
        <v>54</v>
      </c>
      <c r="F39" s="277"/>
      <c r="G39" s="277" t="s">
        <v>383</v>
      </c>
      <c r="H39" s="277"/>
      <c r="I39" s="277"/>
      <c r="J39" s="277"/>
      <c r="K39" s="275"/>
    </row>
    <row r="40" s="1" customFormat="1" ht="15" customHeight="1">
      <c r="B40" s="278"/>
      <c r="C40" s="279"/>
      <c r="D40" s="277"/>
      <c r="E40" s="280" t="s">
        <v>104</v>
      </c>
      <c r="F40" s="277"/>
      <c r="G40" s="277" t="s">
        <v>384</v>
      </c>
      <c r="H40" s="277"/>
      <c r="I40" s="277"/>
      <c r="J40" s="277"/>
      <c r="K40" s="275"/>
    </row>
    <row r="41" s="1" customFormat="1" ht="15" customHeight="1">
      <c r="B41" s="278"/>
      <c r="C41" s="279"/>
      <c r="D41" s="277"/>
      <c r="E41" s="280" t="s">
        <v>105</v>
      </c>
      <c r="F41" s="277"/>
      <c r="G41" s="277" t="s">
        <v>385</v>
      </c>
      <c r="H41" s="277"/>
      <c r="I41" s="277"/>
      <c r="J41" s="277"/>
      <c r="K41" s="275"/>
    </row>
    <row r="42" s="1" customFormat="1" ht="15" customHeight="1">
      <c r="B42" s="278"/>
      <c r="C42" s="279"/>
      <c r="D42" s="277"/>
      <c r="E42" s="280" t="s">
        <v>386</v>
      </c>
      <c r="F42" s="277"/>
      <c r="G42" s="277" t="s">
        <v>387</v>
      </c>
      <c r="H42" s="277"/>
      <c r="I42" s="277"/>
      <c r="J42" s="277"/>
      <c r="K42" s="275"/>
    </row>
    <row r="43" s="1" customFormat="1" ht="15" customHeight="1">
      <c r="B43" s="278"/>
      <c r="C43" s="279"/>
      <c r="D43" s="277"/>
      <c r="E43" s="280"/>
      <c r="F43" s="277"/>
      <c r="G43" s="277" t="s">
        <v>388</v>
      </c>
      <c r="H43" s="277"/>
      <c r="I43" s="277"/>
      <c r="J43" s="277"/>
      <c r="K43" s="275"/>
    </row>
    <row r="44" s="1" customFormat="1" ht="15" customHeight="1">
      <c r="B44" s="278"/>
      <c r="C44" s="279"/>
      <c r="D44" s="277"/>
      <c r="E44" s="280" t="s">
        <v>389</v>
      </c>
      <c r="F44" s="277"/>
      <c r="G44" s="277" t="s">
        <v>390</v>
      </c>
      <c r="H44" s="277"/>
      <c r="I44" s="277"/>
      <c r="J44" s="277"/>
      <c r="K44" s="275"/>
    </row>
    <row r="45" s="1" customFormat="1" ht="15" customHeight="1">
      <c r="B45" s="278"/>
      <c r="C45" s="279"/>
      <c r="D45" s="277"/>
      <c r="E45" s="280" t="s">
        <v>108</v>
      </c>
      <c r="F45" s="277"/>
      <c r="G45" s="277" t="s">
        <v>391</v>
      </c>
      <c r="H45" s="277"/>
      <c r="I45" s="277"/>
      <c r="J45" s="277"/>
      <c r="K45" s="275"/>
    </row>
    <row r="46" s="1" customFormat="1" ht="12.75" customHeight="1">
      <c r="B46" s="278"/>
      <c r="C46" s="279"/>
      <c r="D46" s="277"/>
      <c r="E46" s="277"/>
      <c r="F46" s="277"/>
      <c r="G46" s="277"/>
      <c r="H46" s="277"/>
      <c r="I46" s="277"/>
      <c r="J46" s="277"/>
      <c r="K46" s="275"/>
    </row>
    <row r="47" s="1" customFormat="1" ht="15" customHeight="1">
      <c r="B47" s="278"/>
      <c r="C47" s="279"/>
      <c r="D47" s="277" t="s">
        <v>392</v>
      </c>
      <c r="E47" s="277"/>
      <c r="F47" s="277"/>
      <c r="G47" s="277"/>
      <c r="H47" s="277"/>
      <c r="I47" s="277"/>
      <c r="J47" s="277"/>
      <c r="K47" s="275"/>
    </row>
    <row r="48" s="1" customFormat="1" ht="15" customHeight="1">
      <c r="B48" s="278"/>
      <c r="C48" s="279"/>
      <c r="D48" s="279"/>
      <c r="E48" s="277" t="s">
        <v>393</v>
      </c>
      <c r="F48" s="277"/>
      <c r="G48" s="277"/>
      <c r="H48" s="277"/>
      <c r="I48" s="277"/>
      <c r="J48" s="277"/>
      <c r="K48" s="275"/>
    </row>
    <row r="49" s="1" customFormat="1" ht="15" customHeight="1">
      <c r="B49" s="278"/>
      <c r="C49" s="279"/>
      <c r="D49" s="279"/>
      <c r="E49" s="277" t="s">
        <v>394</v>
      </c>
      <c r="F49" s="277"/>
      <c r="G49" s="277"/>
      <c r="H49" s="277"/>
      <c r="I49" s="277"/>
      <c r="J49" s="277"/>
      <c r="K49" s="275"/>
    </row>
    <row r="50" s="1" customFormat="1" ht="15" customHeight="1">
      <c r="B50" s="278"/>
      <c r="C50" s="279"/>
      <c r="D50" s="279"/>
      <c r="E50" s="277" t="s">
        <v>395</v>
      </c>
      <c r="F50" s="277"/>
      <c r="G50" s="277"/>
      <c r="H50" s="277"/>
      <c r="I50" s="277"/>
      <c r="J50" s="277"/>
      <c r="K50" s="275"/>
    </row>
    <row r="51" s="1" customFormat="1" ht="15" customHeight="1">
      <c r="B51" s="278"/>
      <c r="C51" s="279"/>
      <c r="D51" s="277" t="s">
        <v>396</v>
      </c>
      <c r="E51" s="277"/>
      <c r="F51" s="277"/>
      <c r="G51" s="277"/>
      <c r="H51" s="277"/>
      <c r="I51" s="277"/>
      <c r="J51" s="277"/>
      <c r="K51" s="275"/>
    </row>
    <row r="52" s="1" customFormat="1" ht="25.5" customHeight="1">
      <c r="B52" s="273"/>
      <c r="C52" s="274" t="s">
        <v>397</v>
      </c>
      <c r="D52" s="274"/>
      <c r="E52" s="274"/>
      <c r="F52" s="274"/>
      <c r="G52" s="274"/>
      <c r="H52" s="274"/>
      <c r="I52" s="274"/>
      <c r="J52" s="274"/>
      <c r="K52" s="275"/>
    </row>
    <row r="53" s="1" customFormat="1" ht="5.25" customHeight="1">
      <c r="B53" s="273"/>
      <c r="C53" s="276"/>
      <c r="D53" s="276"/>
      <c r="E53" s="276"/>
      <c r="F53" s="276"/>
      <c r="G53" s="276"/>
      <c r="H53" s="276"/>
      <c r="I53" s="276"/>
      <c r="J53" s="276"/>
      <c r="K53" s="275"/>
    </row>
    <row r="54" s="1" customFormat="1" ht="15" customHeight="1">
      <c r="B54" s="273"/>
      <c r="C54" s="277" t="s">
        <v>398</v>
      </c>
      <c r="D54" s="277"/>
      <c r="E54" s="277"/>
      <c r="F54" s="277"/>
      <c r="G54" s="277"/>
      <c r="H54" s="277"/>
      <c r="I54" s="277"/>
      <c r="J54" s="277"/>
      <c r="K54" s="275"/>
    </row>
    <row r="55" s="1" customFormat="1" ht="15" customHeight="1">
      <c r="B55" s="273"/>
      <c r="C55" s="277" t="s">
        <v>399</v>
      </c>
      <c r="D55" s="277"/>
      <c r="E55" s="277"/>
      <c r="F55" s="277"/>
      <c r="G55" s="277"/>
      <c r="H55" s="277"/>
      <c r="I55" s="277"/>
      <c r="J55" s="277"/>
      <c r="K55" s="275"/>
    </row>
    <row r="56" s="1" customFormat="1" ht="12.75" customHeight="1">
      <c r="B56" s="273"/>
      <c r="C56" s="277"/>
      <c r="D56" s="277"/>
      <c r="E56" s="277"/>
      <c r="F56" s="277"/>
      <c r="G56" s="277"/>
      <c r="H56" s="277"/>
      <c r="I56" s="277"/>
      <c r="J56" s="277"/>
      <c r="K56" s="275"/>
    </row>
    <row r="57" s="1" customFormat="1" ht="15" customHeight="1">
      <c r="B57" s="273"/>
      <c r="C57" s="277" t="s">
        <v>400</v>
      </c>
      <c r="D57" s="277"/>
      <c r="E57" s="277"/>
      <c r="F57" s="277"/>
      <c r="G57" s="277"/>
      <c r="H57" s="277"/>
      <c r="I57" s="277"/>
      <c r="J57" s="277"/>
      <c r="K57" s="275"/>
    </row>
    <row r="58" s="1" customFormat="1" ht="15" customHeight="1">
      <c r="B58" s="273"/>
      <c r="C58" s="279"/>
      <c r="D58" s="277" t="s">
        <v>401</v>
      </c>
      <c r="E58" s="277"/>
      <c r="F58" s="277"/>
      <c r="G58" s="277"/>
      <c r="H58" s="277"/>
      <c r="I58" s="277"/>
      <c r="J58" s="277"/>
      <c r="K58" s="275"/>
    </row>
    <row r="59" s="1" customFormat="1" ht="15" customHeight="1">
      <c r="B59" s="273"/>
      <c r="C59" s="279"/>
      <c r="D59" s="277" t="s">
        <v>402</v>
      </c>
      <c r="E59" s="277"/>
      <c r="F59" s="277"/>
      <c r="G59" s="277"/>
      <c r="H59" s="277"/>
      <c r="I59" s="277"/>
      <c r="J59" s="277"/>
      <c r="K59" s="275"/>
    </row>
    <row r="60" s="1" customFormat="1" ht="15" customHeight="1">
      <c r="B60" s="273"/>
      <c r="C60" s="279"/>
      <c r="D60" s="277" t="s">
        <v>403</v>
      </c>
      <c r="E60" s="277"/>
      <c r="F60" s="277"/>
      <c r="G60" s="277"/>
      <c r="H60" s="277"/>
      <c r="I60" s="277"/>
      <c r="J60" s="277"/>
      <c r="K60" s="275"/>
    </row>
    <row r="61" s="1" customFormat="1" ht="15" customHeight="1">
      <c r="B61" s="273"/>
      <c r="C61" s="279"/>
      <c r="D61" s="277" t="s">
        <v>404</v>
      </c>
      <c r="E61" s="277"/>
      <c r="F61" s="277"/>
      <c r="G61" s="277"/>
      <c r="H61" s="277"/>
      <c r="I61" s="277"/>
      <c r="J61" s="277"/>
      <c r="K61" s="275"/>
    </row>
    <row r="62" s="1" customFormat="1" ht="15" customHeight="1">
      <c r="B62" s="273"/>
      <c r="C62" s="279"/>
      <c r="D62" s="282" t="s">
        <v>405</v>
      </c>
      <c r="E62" s="282"/>
      <c r="F62" s="282"/>
      <c r="G62" s="282"/>
      <c r="H62" s="282"/>
      <c r="I62" s="282"/>
      <c r="J62" s="282"/>
      <c r="K62" s="275"/>
    </row>
    <row r="63" s="1" customFormat="1" ht="15" customHeight="1">
      <c r="B63" s="273"/>
      <c r="C63" s="279"/>
      <c r="D63" s="277" t="s">
        <v>406</v>
      </c>
      <c r="E63" s="277"/>
      <c r="F63" s="277"/>
      <c r="G63" s="277"/>
      <c r="H63" s="277"/>
      <c r="I63" s="277"/>
      <c r="J63" s="277"/>
      <c r="K63" s="275"/>
    </row>
    <row r="64" s="1" customFormat="1" ht="12.75" customHeight="1">
      <c r="B64" s="273"/>
      <c r="C64" s="279"/>
      <c r="D64" s="279"/>
      <c r="E64" s="283"/>
      <c r="F64" s="279"/>
      <c r="G64" s="279"/>
      <c r="H64" s="279"/>
      <c r="I64" s="279"/>
      <c r="J64" s="279"/>
      <c r="K64" s="275"/>
    </row>
    <row r="65" s="1" customFormat="1" ht="15" customHeight="1">
      <c r="B65" s="273"/>
      <c r="C65" s="279"/>
      <c r="D65" s="277" t="s">
        <v>407</v>
      </c>
      <c r="E65" s="277"/>
      <c r="F65" s="277"/>
      <c r="G65" s="277"/>
      <c r="H65" s="277"/>
      <c r="I65" s="277"/>
      <c r="J65" s="277"/>
      <c r="K65" s="275"/>
    </row>
    <row r="66" s="1" customFormat="1" ht="15" customHeight="1">
      <c r="B66" s="273"/>
      <c r="C66" s="279"/>
      <c r="D66" s="282" t="s">
        <v>408</v>
      </c>
      <c r="E66" s="282"/>
      <c r="F66" s="282"/>
      <c r="G66" s="282"/>
      <c r="H66" s="282"/>
      <c r="I66" s="282"/>
      <c r="J66" s="282"/>
      <c r="K66" s="275"/>
    </row>
    <row r="67" s="1" customFormat="1" ht="15" customHeight="1">
      <c r="B67" s="273"/>
      <c r="C67" s="279"/>
      <c r="D67" s="277" t="s">
        <v>409</v>
      </c>
      <c r="E67" s="277"/>
      <c r="F67" s="277"/>
      <c r="G67" s="277"/>
      <c r="H67" s="277"/>
      <c r="I67" s="277"/>
      <c r="J67" s="277"/>
      <c r="K67" s="275"/>
    </row>
    <row r="68" s="1" customFormat="1" ht="15" customHeight="1">
      <c r="B68" s="273"/>
      <c r="C68" s="279"/>
      <c r="D68" s="277" t="s">
        <v>410</v>
      </c>
      <c r="E68" s="277"/>
      <c r="F68" s="277"/>
      <c r="G68" s="277"/>
      <c r="H68" s="277"/>
      <c r="I68" s="277"/>
      <c r="J68" s="277"/>
      <c r="K68" s="275"/>
    </row>
    <row r="69" s="1" customFormat="1" ht="15" customHeight="1">
      <c r="B69" s="273"/>
      <c r="C69" s="279"/>
      <c r="D69" s="277" t="s">
        <v>411</v>
      </c>
      <c r="E69" s="277"/>
      <c r="F69" s="277"/>
      <c r="G69" s="277"/>
      <c r="H69" s="277"/>
      <c r="I69" s="277"/>
      <c r="J69" s="277"/>
      <c r="K69" s="275"/>
    </row>
    <row r="70" s="1" customFormat="1" ht="15" customHeight="1">
      <c r="B70" s="273"/>
      <c r="C70" s="279"/>
      <c r="D70" s="277" t="s">
        <v>412</v>
      </c>
      <c r="E70" s="277"/>
      <c r="F70" s="277"/>
      <c r="G70" s="277"/>
      <c r="H70" s="277"/>
      <c r="I70" s="277"/>
      <c r="J70" s="277"/>
      <c r="K70" s="275"/>
    </row>
    <row r="71" s="1" customFormat="1" ht="12.75" customHeight="1">
      <c r="B71" s="284"/>
      <c r="C71" s="285"/>
      <c r="D71" s="285"/>
      <c r="E71" s="285"/>
      <c r="F71" s="285"/>
      <c r="G71" s="285"/>
      <c r="H71" s="285"/>
      <c r="I71" s="285"/>
      <c r="J71" s="285"/>
      <c r="K71" s="286"/>
    </row>
    <row r="72" s="1" customFormat="1" ht="18.75" customHeight="1">
      <c r="B72" s="287"/>
      <c r="C72" s="287"/>
      <c r="D72" s="287"/>
      <c r="E72" s="287"/>
      <c r="F72" s="287"/>
      <c r="G72" s="287"/>
      <c r="H72" s="287"/>
      <c r="I72" s="287"/>
      <c r="J72" s="287"/>
      <c r="K72" s="288"/>
    </row>
    <row r="73" s="1" customFormat="1" ht="18.75" customHeight="1">
      <c r="B73" s="288"/>
      <c r="C73" s="288"/>
      <c r="D73" s="288"/>
      <c r="E73" s="288"/>
      <c r="F73" s="288"/>
      <c r="G73" s="288"/>
      <c r="H73" s="288"/>
      <c r="I73" s="288"/>
      <c r="J73" s="288"/>
      <c r="K73" s="288"/>
    </row>
    <row r="74" s="1" customFormat="1" ht="7.5" customHeight="1">
      <c r="B74" s="289"/>
      <c r="C74" s="290"/>
      <c r="D74" s="290"/>
      <c r="E74" s="290"/>
      <c r="F74" s="290"/>
      <c r="G74" s="290"/>
      <c r="H74" s="290"/>
      <c r="I74" s="290"/>
      <c r="J74" s="290"/>
      <c r="K74" s="291"/>
    </row>
    <row r="75" s="1" customFormat="1" ht="45" customHeight="1">
      <c r="B75" s="292"/>
      <c r="C75" s="293" t="s">
        <v>413</v>
      </c>
      <c r="D75" s="293"/>
      <c r="E75" s="293"/>
      <c r="F75" s="293"/>
      <c r="G75" s="293"/>
      <c r="H75" s="293"/>
      <c r="I75" s="293"/>
      <c r="J75" s="293"/>
      <c r="K75" s="294"/>
    </row>
    <row r="76" s="1" customFormat="1" ht="17.25" customHeight="1">
      <c r="B76" s="292"/>
      <c r="C76" s="295" t="s">
        <v>414</v>
      </c>
      <c r="D76" s="295"/>
      <c r="E76" s="295"/>
      <c r="F76" s="295" t="s">
        <v>415</v>
      </c>
      <c r="G76" s="296"/>
      <c r="H76" s="295" t="s">
        <v>54</v>
      </c>
      <c r="I76" s="295" t="s">
        <v>57</v>
      </c>
      <c r="J76" s="295" t="s">
        <v>416</v>
      </c>
      <c r="K76" s="294"/>
    </row>
    <row r="77" s="1" customFormat="1" ht="17.25" customHeight="1">
      <c r="B77" s="292"/>
      <c r="C77" s="297" t="s">
        <v>417</v>
      </c>
      <c r="D77" s="297"/>
      <c r="E77" s="297"/>
      <c r="F77" s="298" t="s">
        <v>418</v>
      </c>
      <c r="G77" s="299"/>
      <c r="H77" s="297"/>
      <c r="I77" s="297"/>
      <c r="J77" s="297" t="s">
        <v>419</v>
      </c>
      <c r="K77" s="294"/>
    </row>
    <row r="78" s="1" customFormat="1" ht="5.25" customHeight="1">
      <c r="B78" s="292"/>
      <c r="C78" s="300"/>
      <c r="D78" s="300"/>
      <c r="E78" s="300"/>
      <c r="F78" s="300"/>
      <c r="G78" s="301"/>
      <c r="H78" s="300"/>
      <c r="I78" s="300"/>
      <c r="J78" s="300"/>
      <c r="K78" s="294"/>
    </row>
    <row r="79" s="1" customFormat="1" ht="15" customHeight="1">
      <c r="B79" s="292"/>
      <c r="C79" s="280" t="s">
        <v>53</v>
      </c>
      <c r="D79" s="302"/>
      <c r="E79" s="302"/>
      <c r="F79" s="303" t="s">
        <v>420</v>
      </c>
      <c r="G79" s="304"/>
      <c r="H79" s="280" t="s">
        <v>421</v>
      </c>
      <c r="I79" s="280" t="s">
        <v>422</v>
      </c>
      <c r="J79" s="280">
        <v>20</v>
      </c>
      <c r="K79" s="294"/>
    </row>
    <row r="80" s="1" customFormat="1" ht="15" customHeight="1">
      <c r="B80" s="292"/>
      <c r="C80" s="280" t="s">
        <v>423</v>
      </c>
      <c r="D80" s="280"/>
      <c r="E80" s="280"/>
      <c r="F80" s="303" t="s">
        <v>420</v>
      </c>
      <c r="G80" s="304"/>
      <c r="H80" s="280" t="s">
        <v>424</v>
      </c>
      <c r="I80" s="280" t="s">
        <v>422</v>
      </c>
      <c r="J80" s="280">
        <v>120</v>
      </c>
      <c r="K80" s="294"/>
    </row>
    <row r="81" s="1" customFormat="1" ht="15" customHeight="1">
      <c r="B81" s="305"/>
      <c r="C81" s="280" t="s">
        <v>425</v>
      </c>
      <c r="D81" s="280"/>
      <c r="E81" s="280"/>
      <c r="F81" s="303" t="s">
        <v>426</v>
      </c>
      <c r="G81" s="304"/>
      <c r="H81" s="280" t="s">
        <v>427</v>
      </c>
      <c r="I81" s="280" t="s">
        <v>422</v>
      </c>
      <c r="J81" s="280">
        <v>50</v>
      </c>
      <c r="K81" s="294"/>
    </row>
    <row r="82" s="1" customFormat="1" ht="15" customHeight="1">
      <c r="B82" s="305"/>
      <c r="C82" s="280" t="s">
        <v>428</v>
      </c>
      <c r="D82" s="280"/>
      <c r="E82" s="280"/>
      <c r="F82" s="303" t="s">
        <v>420</v>
      </c>
      <c r="G82" s="304"/>
      <c r="H82" s="280" t="s">
        <v>429</v>
      </c>
      <c r="I82" s="280" t="s">
        <v>430</v>
      </c>
      <c r="J82" s="280"/>
      <c r="K82" s="294"/>
    </row>
    <row r="83" s="1" customFormat="1" ht="15" customHeight="1">
      <c r="B83" s="305"/>
      <c r="C83" s="306" t="s">
        <v>431</v>
      </c>
      <c r="D83" s="306"/>
      <c r="E83" s="306"/>
      <c r="F83" s="307" t="s">
        <v>426</v>
      </c>
      <c r="G83" s="306"/>
      <c r="H83" s="306" t="s">
        <v>432</v>
      </c>
      <c r="I83" s="306" t="s">
        <v>422</v>
      </c>
      <c r="J83" s="306">
        <v>15</v>
      </c>
      <c r="K83" s="294"/>
    </row>
    <row r="84" s="1" customFormat="1" ht="15" customHeight="1">
      <c r="B84" s="305"/>
      <c r="C84" s="306" t="s">
        <v>433</v>
      </c>
      <c r="D84" s="306"/>
      <c r="E84" s="306"/>
      <c r="F84" s="307" t="s">
        <v>426</v>
      </c>
      <c r="G84" s="306"/>
      <c r="H84" s="306" t="s">
        <v>434</v>
      </c>
      <c r="I84" s="306" t="s">
        <v>422</v>
      </c>
      <c r="J84" s="306">
        <v>15</v>
      </c>
      <c r="K84" s="294"/>
    </row>
    <row r="85" s="1" customFormat="1" ht="15" customHeight="1">
      <c r="B85" s="305"/>
      <c r="C85" s="306" t="s">
        <v>435</v>
      </c>
      <c r="D85" s="306"/>
      <c r="E85" s="306"/>
      <c r="F85" s="307" t="s">
        <v>426</v>
      </c>
      <c r="G85" s="306"/>
      <c r="H85" s="306" t="s">
        <v>436</v>
      </c>
      <c r="I85" s="306" t="s">
        <v>422</v>
      </c>
      <c r="J85" s="306">
        <v>20</v>
      </c>
      <c r="K85" s="294"/>
    </row>
    <row r="86" s="1" customFormat="1" ht="15" customHeight="1">
      <c r="B86" s="305"/>
      <c r="C86" s="306" t="s">
        <v>437</v>
      </c>
      <c r="D86" s="306"/>
      <c r="E86" s="306"/>
      <c r="F86" s="307" t="s">
        <v>426</v>
      </c>
      <c r="G86" s="306"/>
      <c r="H86" s="306" t="s">
        <v>438</v>
      </c>
      <c r="I86" s="306" t="s">
        <v>422</v>
      </c>
      <c r="J86" s="306">
        <v>20</v>
      </c>
      <c r="K86" s="294"/>
    </row>
    <row r="87" s="1" customFormat="1" ht="15" customHeight="1">
      <c r="B87" s="305"/>
      <c r="C87" s="280" t="s">
        <v>439</v>
      </c>
      <c r="D87" s="280"/>
      <c r="E87" s="280"/>
      <c r="F87" s="303" t="s">
        <v>426</v>
      </c>
      <c r="G87" s="304"/>
      <c r="H87" s="280" t="s">
        <v>440</v>
      </c>
      <c r="I87" s="280" t="s">
        <v>422</v>
      </c>
      <c r="J87" s="280">
        <v>50</v>
      </c>
      <c r="K87" s="294"/>
    </row>
    <row r="88" s="1" customFormat="1" ht="15" customHeight="1">
      <c r="B88" s="305"/>
      <c r="C88" s="280" t="s">
        <v>441</v>
      </c>
      <c r="D88" s="280"/>
      <c r="E88" s="280"/>
      <c r="F88" s="303" t="s">
        <v>426</v>
      </c>
      <c r="G88" s="304"/>
      <c r="H88" s="280" t="s">
        <v>442</v>
      </c>
      <c r="I88" s="280" t="s">
        <v>422</v>
      </c>
      <c r="J88" s="280">
        <v>20</v>
      </c>
      <c r="K88" s="294"/>
    </row>
    <row r="89" s="1" customFormat="1" ht="15" customHeight="1">
      <c r="B89" s="305"/>
      <c r="C89" s="280" t="s">
        <v>443</v>
      </c>
      <c r="D89" s="280"/>
      <c r="E89" s="280"/>
      <c r="F89" s="303" t="s">
        <v>426</v>
      </c>
      <c r="G89" s="304"/>
      <c r="H89" s="280" t="s">
        <v>444</v>
      </c>
      <c r="I89" s="280" t="s">
        <v>422</v>
      </c>
      <c r="J89" s="280">
        <v>20</v>
      </c>
      <c r="K89" s="294"/>
    </row>
    <row r="90" s="1" customFormat="1" ht="15" customHeight="1">
      <c r="B90" s="305"/>
      <c r="C90" s="280" t="s">
        <v>445</v>
      </c>
      <c r="D90" s="280"/>
      <c r="E90" s="280"/>
      <c r="F90" s="303" t="s">
        <v>426</v>
      </c>
      <c r="G90" s="304"/>
      <c r="H90" s="280" t="s">
        <v>446</v>
      </c>
      <c r="I90" s="280" t="s">
        <v>422</v>
      </c>
      <c r="J90" s="280">
        <v>50</v>
      </c>
      <c r="K90" s="294"/>
    </row>
    <row r="91" s="1" customFormat="1" ht="15" customHeight="1">
      <c r="B91" s="305"/>
      <c r="C91" s="280" t="s">
        <v>447</v>
      </c>
      <c r="D91" s="280"/>
      <c r="E91" s="280"/>
      <c r="F91" s="303" t="s">
        <v>426</v>
      </c>
      <c r="G91" s="304"/>
      <c r="H91" s="280" t="s">
        <v>447</v>
      </c>
      <c r="I91" s="280" t="s">
        <v>422</v>
      </c>
      <c r="J91" s="280">
        <v>50</v>
      </c>
      <c r="K91" s="294"/>
    </row>
    <row r="92" s="1" customFormat="1" ht="15" customHeight="1">
      <c r="B92" s="305"/>
      <c r="C92" s="280" t="s">
        <v>448</v>
      </c>
      <c r="D92" s="280"/>
      <c r="E92" s="280"/>
      <c r="F92" s="303" t="s">
        <v>426</v>
      </c>
      <c r="G92" s="304"/>
      <c r="H92" s="280" t="s">
        <v>449</v>
      </c>
      <c r="I92" s="280" t="s">
        <v>422</v>
      </c>
      <c r="J92" s="280">
        <v>255</v>
      </c>
      <c r="K92" s="294"/>
    </row>
    <row r="93" s="1" customFormat="1" ht="15" customHeight="1">
      <c r="B93" s="305"/>
      <c r="C93" s="280" t="s">
        <v>450</v>
      </c>
      <c r="D93" s="280"/>
      <c r="E93" s="280"/>
      <c r="F93" s="303" t="s">
        <v>420</v>
      </c>
      <c r="G93" s="304"/>
      <c r="H93" s="280" t="s">
        <v>451</v>
      </c>
      <c r="I93" s="280" t="s">
        <v>452</v>
      </c>
      <c r="J93" s="280"/>
      <c r="K93" s="294"/>
    </row>
    <row r="94" s="1" customFormat="1" ht="15" customHeight="1">
      <c r="B94" s="305"/>
      <c r="C94" s="280" t="s">
        <v>453</v>
      </c>
      <c r="D94" s="280"/>
      <c r="E94" s="280"/>
      <c r="F94" s="303" t="s">
        <v>420</v>
      </c>
      <c r="G94" s="304"/>
      <c r="H94" s="280" t="s">
        <v>454</v>
      </c>
      <c r="I94" s="280" t="s">
        <v>455</v>
      </c>
      <c r="J94" s="280"/>
      <c r="K94" s="294"/>
    </row>
    <row r="95" s="1" customFormat="1" ht="15" customHeight="1">
      <c r="B95" s="305"/>
      <c r="C95" s="280" t="s">
        <v>456</v>
      </c>
      <c r="D95" s="280"/>
      <c r="E95" s="280"/>
      <c r="F95" s="303" t="s">
        <v>420</v>
      </c>
      <c r="G95" s="304"/>
      <c r="H95" s="280" t="s">
        <v>456</v>
      </c>
      <c r="I95" s="280" t="s">
        <v>455</v>
      </c>
      <c r="J95" s="280"/>
      <c r="K95" s="294"/>
    </row>
    <row r="96" s="1" customFormat="1" ht="15" customHeight="1">
      <c r="B96" s="305"/>
      <c r="C96" s="280" t="s">
        <v>38</v>
      </c>
      <c r="D96" s="280"/>
      <c r="E96" s="280"/>
      <c r="F96" s="303" t="s">
        <v>420</v>
      </c>
      <c r="G96" s="304"/>
      <c r="H96" s="280" t="s">
        <v>457</v>
      </c>
      <c r="I96" s="280" t="s">
        <v>455</v>
      </c>
      <c r="J96" s="280"/>
      <c r="K96" s="294"/>
    </row>
    <row r="97" s="1" customFormat="1" ht="15" customHeight="1">
      <c r="B97" s="305"/>
      <c r="C97" s="280" t="s">
        <v>48</v>
      </c>
      <c r="D97" s="280"/>
      <c r="E97" s="280"/>
      <c r="F97" s="303" t="s">
        <v>420</v>
      </c>
      <c r="G97" s="304"/>
      <c r="H97" s="280" t="s">
        <v>458</v>
      </c>
      <c r="I97" s="280" t="s">
        <v>455</v>
      </c>
      <c r="J97" s="280"/>
      <c r="K97" s="294"/>
    </row>
    <row r="98" s="1" customFormat="1" ht="15" customHeight="1">
      <c r="B98" s="308"/>
      <c r="C98" s="309"/>
      <c r="D98" s="309"/>
      <c r="E98" s="309"/>
      <c r="F98" s="309"/>
      <c r="G98" s="309"/>
      <c r="H98" s="309"/>
      <c r="I98" s="309"/>
      <c r="J98" s="309"/>
      <c r="K98" s="310"/>
    </row>
    <row r="99" s="1" customFormat="1" ht="18.75" customHeight="1">
      <c r="B99" s="311"/>
      <c r="C99" s="312"/>
      <c r="D99" s="312"/>
      <c r="E99" s="312"/>
      <c r="F99" s="312"/>
      <c r="G99" s="312"/>
      <c r="H99" s="312"/>
      <c r="I99" s="312"/>
      <c r="J99" s="312"/>
      <c r="K99" s="311"/>
    </row>
    <row r="100" s="1" customFormat="1" ht="18.75" customHeight="1">
      <c r="B100" s="288"/>
      <c r="C100" s="288"/>
      <c r="D100" s="288"/>
      <c r="E100" s="288"/>
      <c r="F100" s="288"/>
      <c r="G100" s="288"/>
      <c r="H100" s="288"/>
      <c r="I100" s="288"/>
      <c r="J100" s="288"/>
      <c r="K100" s="288"/>
    </row>
    <row r="101" s="1" customFormat="1" ht="7.5" customHeight="1">
      <c r="B101" s="289"/>
      <c r="C101" s="290"/>
      <c r="D101" s="290"/>
      <c r="E101" s="290"/>
      <c r="F101" s="290"/>
      <c r="G101" s="290"/>
      <c r="H101" s="290"/>
      <c r="I101" s="290"/>
      <c r="J101" s="290"/>
      <c r="K101" s="291"/>
    </row>
    <row r="102" s="1" customFormat="1" ht="45" customHeight="1">
      <c r="B102" s="292"/>
      <c r="C102" s="293" t="s">
        <v>459</v>
      </c>
      <c r="D102" s="293"/>
      <c r="E102" s="293"/>
      <c r="F102" s="293"/>
      <c r="G102" s="293"/>
      <c r="H102" s="293"/>
      <c r="I102" s="293"/>
      <c r="J102" s="293"/>
      <c r="K102" s="294"/>
    </row>
    <row r="103" s="1" customFormat="1" ht="17.25" customHeight="1">
      <c r="B103" s="292"/>
      <c r="C103" s="295" t="s">
        <v>414</v>
      </c>
      <c r="D103" s="295"/>
      <c r="E103" s="295"/>
      <c r="F103" s="295" t="s">
        <v>415</v>
      </c>
      <c r="G103" s="296"/>
      <c r="H103" s="295" t="s">
        <v>54</v>
      </c>
      <c r="I103" s="295" t="s">
        <v>57</v>
      </c>
      <c r="J103" s="295" t="s">
        <v>416</v>
      </c>
      <c r="K103" s="294"/>
    </row>
    <row r="104" s="1" customFormat="1" ht="17.25" customHeight="1">
      <c r="B104" s="292"/>
      <c r="C104" s="297" t="s">
        <v>417</v>
      </c>
      <c r="D104" s="297"/>
      <c r="E104" s="297"/>
      <c r="F104" s="298" t="s">
        <v>418</v>
      </c>
      <c r="G104" s="299"/>
      <c r="H104" s="297"/>
      <c r="I104" s="297"/>
      <c r="J104" s="297" t="s">
        <v>419</v>
      </c>
      <c r="K104" s="294"/>
    </row>
    <row r="105" s="1" customFormat="1" ht="5.25" customHeight="1">
      <c r="B105" s="292"/>
      <c r="C105" s="295"/>
      <c r="D105" s="295"/>
      <c r="E105" s="295"/>
      <c r="F105" s="295"/>
      <c r="G105" s="313"/>
      <c r="H105" s="295"/>
      <c r="I105" s="295"/>
      <c r="J105" s="295"/>
      <c r="K105" s="294"/>
    </row>
    <row r="106" s="1" customFormat="1" ht="15" customHeight="1">
      <c r="B106" s="292"/>
      <c r="C106" s="280" t="s">
        <v>53</v>
      </c>
      <c r="D106" s="302"/>
      <c r="E106" s="302"/>
      <c r="F106" s="303" t="s">
        <v>420</v>
      </c>
      <c r="G106" s="280"/>
      <c r="H106" s="280" t="s">
        <v>460</v>
      </c>
      <c r="I106" s="280" t="s">
        <v>422</v>
      </c>
      <c r="J106" s="280">
        <v>20</v>
      </c>
      <c r="K106" s="294"/>
    </row>
    <row r="107" s="1" customFormat="1" ht="15" customHeight="1">
      <c r="B107" s="292"/>
      <c r="C107" s="280" t="s">
        <v>423</v>
      </c>
      <c r="D107" s="280"/>
      <c r="E107" s="280"/>
      <c r="F107" s="303" t="s">
        <v>420</v>
      </c>
      <c r="G107" s="280"/>
      <c r="H107" s="280" t="s">
        <v>460</v>
      </c>
      <c r="I107" s="280" t="s">
        <v>422</v>
      </c>
      <c r="J107" s="280">
        <v>120</v>
      </c>
      <c r="K107" s="294"/>
    </row>
    <row r="108" s="1" customFormat="1" ht="15" customHeight="1">
      <c r="B108" s="305"/>
      <c r="C108" s="280" t="s">
        <v>425</v>
      </c>
      <c r="D108" s="280"/>
      <c r="E108" s="280"/>
      <c r="F108" s="303" t="s">
        <v>426</v>
      </c>
      <c r="G108" s="280"/>
      <c r="H108" s="280" t="s">
        <v>460</v>
      </c>
      <c r="I108" s="280" t="s">
        <v>422</v>
      </c>
      <c r="J108" s="280">
        <v>50</v>
      </c>
      <c r="K108" s="294"/>
    </row>
    <row r="109" s="1" customFormat="1" ht="15" customHeight="1">
      <c r="B109" s="305"/>
      <c r="C109" s="280" t="s">
        <v>428</v>
      </c>
      <c r="D109" s="280"/>
      <c r="E109" s="280"/>
      <c r="F109" s="303" t="s">
        <v>420</v>
      </c>
      <c r="G109" s="280"/>
      <c r="H109" s="280" t="s">
        <v>460</v>
      </c>
      <c r="I109" s="280" t="s">
        <v>430</v>
      </c>
      <c r="J109" s="280"/>
      <c r="K109" s="294"/>
    </row>
    <row r="110" s="1" customFormat="1" ht="15" customHeight="1">
      <c r="B110" s="305"/>
      <c r="C110" s="280" t="s">
        <v>439</v>
      </c>
      <c r="D110" s="280"/>
      <c r="E110" s="280"/>
      <c r="F110" s="303" t="s">
        <v>426</v>
      </c>
      <c r="G110" s="280"/>
      <c r="H110" s="280" t="s">
        <v>460</v>
      </c>
      <c r="I110" s="280" t="s">
        <v>422</v>
      </c>
      <c r="J110" s="280">
        <v>50</v>
      </c>
      <c r="K110" s="294"/>
    </row>
    <row r="111" s="1" customFormat="1" ht="15" customHeight="1">
      <c r="B111" s="305"/>
      <c r="C111" s="280" t="s">
        <v>447</v>
      </c>
      <c r="D111" s="280"/>
      <c r="E111" s="280"/>
      <c r="F111" s="303" t="s">
        <v>426</v>
      </c>
      <c r="G111" s="280"/>
      <c r="H111" s="280" t="s">
        <v>460</v>
      </c>
      <c r="I111" s="280" t="s">
        <v>422</v>
      </c>
      <c r="J111" s="280">
        <v>50</v>
      </c>
      <c r="K111" s="294"/>
    </row>
    <row r="112" s="1" customFormat="1" ht="15" customHeight="1">
      <c r="B112" s="305"/>
      <c r="C112" s="280" t="s">
        <v>445</v>
      </c>
      <c r="D112" s="280"/>
      <c r="E112" s="280"/>
      <c r="F112" s="303" t="s">
        <v>426</v>
      </c>
      <c r="G112" s="280"/>
      <c r="H112" s="280" t="s">
        <v>460</v>
      </c>
      <c r="I112" s="280" t="s">
        <v>422</v>
      </c>
      <c r="J112" s="280">
        <v>50</v>
      </c>
      <c r="K112" s="294"/>
    </row>
    <row r="113" s="1" customFormat="1" ht="15" customHeight="1">
      <c r="B113" s="305"/>
      <c r="C113" s="280" t="s">
        <v>53</v>
      </c>
      <c r="D113" s="280"/>
      <c r="E113" s="280"/>
      <c r="F113" s="303" t="s">
        <v>420</v>
      </c>
      <c r="G113" s="280"/>
      <c r="H113" s="280" t="s">
        <v>461</v>
      </c>
      <c r="I113" s="280" t="s">
        <v>422</v>
      </c>
      <c r="J113" s="280">
        <v>20</v>
      </c>
      <c r="K113" s="294"/>
    </row>
    <row r="114" s="1" customFormat="1" ht="15" customHeight="1">
      <c r="B114" s="305"/>
      <c r="C114" s="280" t="s">
        <v>462</v>
      </c>
      <c r="D114" s="280"/>
      <c r="E114" s="280"/>
      <c r="F114" s="303" t="s">
        <v>420</v>
      </c>
      <c r="G114" s="280"/>
      <c r="H114" s="280" t="s">
        <v>463</v>
      </c>
      <c r="I114" s="280" t="s">
        <v>422</v>
      </c>
      <c r="J114" s="280">
        <v>120</v>
      </c>
      <c r="K114" s="294"/>
    </row>
    <row r="115" s="1" customFormat="1" ht="15" customHeight="1">
      <c r="B115" s="305"/>
      <c r="C115" s="280" t="s">
        <v>38</v>
      </c>
      <c r="D115" s="280"/>
      <c r="E115" s="280"/>
      <c r="F115" s="303" t="s">
        <v>420</v>
      </c>
      <c r="G115" s="280"/>
      <c r="H115" s="280" t="s">
        <v>464</v>
      </c>
      <c r="I115" s="280" t="s">
        <v>455</v>
      </c>
      <c r="J115" s="280"/>
      <c r="K115" s="294"/>
    </row>
    <row r="116" s="1" customFormat="1" ht="15" customHeight="1">
      <c r="B116" s="305"/>
      <c r="C116" s="280" t="s">
        <v>48</v>
      </c>
      <c r="D116" s="280"/>
      <c r="E116" s="280"/>
      <c r="F116" s="303" t="s">
        <v>420</v>
      </c>
      <c r="G116" s="280"/>
      <c r="H116" s="280" t="s">
        <v>465</v>
      </c>
      <c r="I116" s="280" t="s">
        <v>455</v>
      </c>
      <c r="J116" s="280"/>
      <c r="K116" s="294"/>
    </row>
    <row r="117" s="1" customFormat="1" ht="15" customHeight="1">
      <c r="B117" s="305"/>
      <c r="C117" s="280" t="s">
        <v>57</v>
      </c>
      <c r="D117" s="280"/>
      <c r="E117" s="280"/>
      <c r="F117" s="303" t="s">
        <v>420</v>
      </c>
      <c r="G117" s="280"/>
      <c r="H117" s="280" t="s">
        <v>466</v>
      </c>
      <c r="I117" s="280" t="s">
        <v>467</v>
      </c>
      <c r="J117" s="280"/>
      <c r="K117" s="294"/>
    </row>
    <row r="118" s="1" customFormat="1" ht="15" customHeight="1">
      <c r="B118" s="308"/>
      <c r="C118" s="314"/>
      <c r="D118" s="314"/>
      <c r="E118" s="314"/>
      <c r="F118" s="314"/>
      <c r="G118" s="314"/>
      <c r="H118" s="314"/>
      <c r="I118" s="314"/>
      <c r="J118" s="314"/>
      <c r="K118" s="310"/>
    </row>
    <row r="119" s="1" customFormat="1" ht="18.75" customHeight="1">
      <c r="B119" s="315"/>
      <c r="C119" s="316"/>
      <c r="D119" s="316"/>
      <c r="E119" s="316"/>
      <c r="F119" s="317"/>
      <c r="G119" s="316"/>
      <c r="H119" s="316"/>
      <c r="I119" s="316"/>
      <c r="J119" s="316"/>
      <c r="K119" s="315"/>
    </row>
    <row r="120" s="1" customFormat="1" ht="18.75" customHeight="1">
      <c r="B120" s="288"/>
      <c r="C120" s="288"/>
      <c r="D120" s="288"/>
      <c r="E120" s="288"/>
      <c r="F120" s="288"/>
      <c r="G120" s="288"/>
      <c r="H120" s="288"/>
      <c r="I120" s="288"/>
      <c r="J120" s="288"/>
      <c r="K120" s="288"/>
    </row>
    <row r="121" s="1" customFormat="1" ht="7.5" customHeight="1">
      <c r="B121" s="318"/>
      <c r="C121" s="319"/>
      <c r="D121" s="319"/>
      <c r="E121" s="319"/>
      <c r="F121" s="319"/>
      <c r="G121" s="319"/>
      <c r="H121" s="319"/>
      <c r="I121" s="319"/>
      <c r="J121" s="319"/>
      <c r="K121" s="320"/>
    </row>
    <row r="122" s="1" customFormat="1" ht="45" customHeight="1">
      <c r="B122" s="321"/>
      <c r="C122" s="271" t="s">
        <v>468</v>
      </c>
      <c r="D122" s="271"/>
      <c r="E122" s="271"/>
      <c r="F122" s="271"/>
      <c r="G122" s="271"/>
      <c r="H122" s="271"/>
      <c r="I122" s="271"/>
      <c r="J122" s="271"/>
      <c r="K122" s="322"/>
    </row>
    <row r="123" s="1" customFormat="1" ht="17.25" customHeight="1">
      <c r="B123" s="323"/>
      <c r="C123" s="295" t="s">
        <v>414</v>
      </c>
      <c r="D123" s="295"/>
      <c r="E123" s="295"/>
      <c r="F123" s="295" t="s">
        <v>415</v>
      </c>
      <c r="G123" s="296"/>
      <c r="H123" s="295" t="s">
        <v>54</v>
      </c>
      <c r="I123" s="295" t="s">
        <v>57</v>
      </c>
      <c r="J123" s="295" t="s">
        <v>416</v>
      </c>
      <c r="K123" s="324"/>
    </row>
    <row r="124" s="1" customFormat="1" ht="17.25" customHeight="1">
      <c r="B124" s="323"/>
      <c r="C124" s="297" t="s">
        <v>417</v>
      </c>
      <c r="D124" s="297"/>
      <c r="E124" s="297"/>
      <c r="F124" s="298" t="s">
        <v>418</v>
      </c>
      <c r="G124" s="299"/>
      <c r="H124" s="297"/>
      <c r="I124" s="297"/>
      <c r="J124" s="297" t="s">
        <v>419</v>
      </c>
      <c r="K124" s="324"/>
    </row>
    <row r="125" s="1" customFormat="1" ht="5.25" customHeight="1">
      <c r="B125" s="325"/>
      <c r="C125" s="300"/>
      <c r="D125" s="300"/>
      <c r="E125" s="300"/>
      <c r="F125" s="300"/>
      <c r="G125" s="326"/>
      <c r="H125" s="300"/>
      <c r="I125" s="300"/>
      <c r="J125" s="300"/>
      <c r="K125" s="327"/>
    </row>
    <row r="126" s="1" customFormat="1" ht="15" customHeight="1">
      <c r="B126" s="325"/>
      <c r="C126" s="280" t="s">
        <v>423</v>
      </c>
      <c r="D126" s="302"/>
      <c r="E126" s="302"/>
      <c r="F126" s="303" t="s">
        <v>420</v>
      </c>
      <c r="G126" s="280"/>
      <c r="H126" s="280" t="s">
        <v>460</v>
      </c>
      <c r="I126" s="280" t="s">
        <v>422</v>
      </c>
      <c r="J126" s="280">
        <v>120</v>
      </c>
      <c r="K126" s="328"/>
    </row>
    <row r="127" s="1" customFormat="1" ht="15" customHeight="1">
      <c r="B127" s="325"/>
      <c r="C127" s="280" t="s">
        <v>469</v>
      </c>
      <c r="D127" s="280"/>
      <c r="E127" s="280"/>
      <c r="F127" s="303" t="s">
        <v>420</v>
      </c>
      <c r="G127" s="280"/>
      <c r="H127" s="280" t="s">
        <v>470</v>
      </c>
      <c r="I127" s="280" t="s">
        <v>422</v>
      </c>
      <c r="J127" s="280" t="s">
        <v>471</v>
      </c>
      <c r="K127" s="328"/>
    </row>
    <row r="128" s="1" customFormat="1" ht="15" customHeight="1">
      <c r="B128" s="325"/>
      <c r="C128" s="280" t="s">
        <v>368</v>
      </c>
      <c r="D128" s="280"/>
      <c r="E128" s="280"/>
      <c r="F128" s="303" t="s">
        <v>420</v>
      </c>
      <c r="G128" s="280"/>
      <c r="H128" s="280" t="s">
        <v>472</v>
      </c>
      <c r="I128" s="280" t="s">
        <v>422</v>
      </c>
      <c r="J128" s="280" t="s">
        <v>471</v>
      </c>
      <c r="K128" s="328"/>
    </row>
    <row r="129" s="1" customFormat="1" ht="15" customHeight="1">
      <c r="B129" s="325"/>
      <c r="C129" s="280" t="s">
        <v>431</v>
      </c>
      <c r="D129" s="280"/>
      <c r="E129" s="280"/>
      <c r="F129" s="303" t="s">
        <v>426</v>
      </c>
      <c r="G129" s="280"/>
      <c r="H129" s="280" t="s">
        <v>432</v>
      </c>
      <c r="I129" s="280" t="s">
        <v>422</v>
      </c>
      <c r="J129" s="280">
        <v>15</v>
      </c>
      <c r="K129" s="328"/>
    </row>
    <row r="130" s="1" customFormat="1" ht="15" customHeight="1">
      <c r="B130" s="325"/>
      <c r="C130" s="306" t="s">
        <v>433</v>
      </c>
      <c r="D130" s="306"/>
      <c r="E130" s="306"/>
      <c r="F130" s="307" t="s">
        <v>426</v>
      </c>
      <c r="G130" s="306"/>
      <c r="H130" s="306" t="s">
        <v>434</v>
      </c>
      <c r="I130" s="306" t="s">
        <v>422</v>
      </c>
      <c r="J130" s="306">
        <v>15</v>
      </c>
      <c r="K130" s="328"/>
    </row>
    <row r="131" s="1" customFormat="1" ht="15" customHeight="1">
      <c r="B131" s="325"/>
      <c r="C131" s="306" t="s">
        <v>435</v>
      </c>
      <c r="D131" s="306"/>
      <c r="E131" s="306"/>
      <c r="F131" s="307" t="s">
        <v>426</v>
      </c>
      <c r="G131" s="306"/>
      <c r="H131" s="306" t="s">
        <v>436</v>
      </c>
      <c r="I131" s="306" t="s">
        <v>422</v>
      </c>
      <c r="J131" s="306">
        <v>20</v>
      </c>
      <c r="K131" s="328"/>
    </row>
    <row r="132" s="1" customFormat="1" ht="15" customHeight="1">
      <c r="B132" s="325"/>
      <c r="C132" s="306" t="s">
        <v>437</v>
      </c>
      <c r="D132" s="306"/>
      <c r="E132" s="306"/>
      <c r="F132" s="307" t="s">
        <v>426</v>
      </c>
      <c r="G132" s="306"/>
      <c r="H132" s="306" t="s">
        <v>438</v>
      </c>
      <c r="I132" s="306" t="s">
        <v>422</v>
      </c>
      <c r="J132" s="306">
        <v>20</v>
      </c>
      <c r="K132" s="328"/>
    </row>
    <row r="133" s="1" customFormat="1" ht="15" customHeight="1">
      <c r="B133" s="325"/>
      <c r="C133" s="280" t="s">
        <v>425</v>
      </c>
      <c r="D133" s="280"/>
      <c r="E133" s="280"/>
      <c r="F133" s="303" t="s">
        <v>426</v>
      </c>
      <c r="G133" s="280"/>
      <c r="H133" s="280" t="s">
        <v>460</v>
      </c>
      <c r="I133" s="280" t="s">
        <v>422</v>
      </c>
      <c r="J133" s="280">
        <v>50</v>
      </c>
      <c r="K133" s="328"/>
    </row>
    <row r="134" s="1" customFormat="1" ht="15" customHeight="1">
      <c r="B134" s="325"/>
      <c r="C134" s="280" t="s">
        <v>439</v>
      </c>
      <c r="D134" s="280"/>
      <c r="E134" s="280"/>
      <c r="F134" s="303" t="s">
        <v>426</v>
      </c>
      <c r="G134" s="280"/>
      <c r="H134" s="280" t="s">
        <v>460</v>
      </c>
      <c r="I134" s="280" t="s">
        <v>422</v>
      </c>
      <c r="J134" s="280">
        <v>50</v>
      </c>
      <c r="K134" s="328"/>
    </row>
    <row r="135" s="1" customFormat="1" ht="15" customHeight="1">
      <c r="B135" s="325"/>
      <c r="C135" s="280" t="s">
        <v>445</v>
      </c>
      <c r="D135" s="280"/>
      <c r="E135" s="280"/>
      <c r="F135" s="303" t="s">
        <v>426</v>
      </c>
      <c r="G135" s="280"/>
      <c r="H135" s="280" t="s">
        <v>460</v>
      </c>
      <c r="I135" s="280" t="s">
        <v>422</v>
      </c>
      <c r="J135" s="280">
        <v>50</v>
      </c>
      <c r="K135" s="328"/>
    </row>
    <row r="136" s="1" customFormat="1" ht="15" customHeight="1">
      <c r="B136" s="325"/>
      <c r="C136" s="280" t="s">
        <v>447</v>
      </c>
      <c r="D136" s="280"/>
      <c r="E136" s="280"/>
      <c r="F136" s="303" t="s">
        <v>426</v>
      </c>
      <c r="G136" s="280"/>
      <c r="H136" s="280" t="s">
        <v>460</v>
      </c>
      <c r="I136" s="280" t="s">
        <v>422</v>
      </c>
      <c r="J136" s="280">
        <v>50</v>
      </c>
      <c r="K136" s="328"/>
    </row>
    <row r="137" s="1" customFormat="1" ht="15" customHeight="1">
      <c r="B137" s="325"/>
      <c r="C137" s="280" t="s">
        <v>448</v>
      </c>
      <c r="D137" s="280"/>
      <c r="E137" s="280"/>
      <c r="F137" s="303" t="s">
        <v>426</v>
      </c>
      <c r="G137" s="280"/>
      <c r="H137" s="280" t="s">
        <v>473</v>
      </c>
      <c r="I137" s="280" t="s">
        <v>422</v>
      </c>
      <c r="J137" s="280">
        <v>255</v>
      </c>
      <c r="K137" s="328"/>
    </row>
    <row r="138" s="1" customFormat="1" ht="15" customHeight="1">
      <c r="B138" s="325"/>
      <c r="C138" s="280" t="s">
        <v>450</v>
      </c>
      <c r="D138" s="280"/>
      <c r="E138" s="280"/>
      <c r="F138" s="303" t="s">
        <v>420</v>
      </c>
      <c r="G138" s="280"/>
      <c r="H138" s="280" t="s">
        <v>474</v>
      </c>
      <c r="I138" s="280" t="s">
        <v>452</v>
      </c>
      <c r="J138" s="280"/>
      <c r="K138" s="328"/>
    </row>
    <row r="139" s="1" customFormat="1" ht="15" customHeight="1">
      <c r="B139" s="325"/>
      <c r="C139" s="280" t="s">
        <v>453</v>
      </c>
      <c r="D139" s="280"/>
      <c r="E139" s="280"/>
      <c r="F139" s="303" t="s">
        <v>420</v>
      </c>
      <c r="G139" s="280"/>
      <c r="H139" s="280" t="s">
        <v>475</v>
      </c>
      <c r="I139" s="280" t="s">
        <v>455</v>
      </c>
      <c r="J139" s="280"/>
      <c r="K139" s="328"/>
    </row>
    <row r="140" s="1" customFormat="1" ht="15" customHeight="1">
      <c r="B140" s="325"/>
      <c r="C140" s="280" t="s">
        <v>456</v>
      </c>
      <c r="D140" s="280"/>
      <c r="E140" s="280"/>
      <c r="F140" s="303" t="s">
        <v>420</v>
      </c>
      <c r="G140" s="280"/>
      <c r="H140" s="280" t="s">
        <v>456</v>
      </c>
      <c r="I140" s="280" t="s">
        <v>455</v>
      </c>
      <c r="J140" s="280"/>
      <c r="K140" s="328"/>
    </row>
    <row r="141" s="1" customFormat="1" ht="15" customHeight="1">
      <c r="B141" s="325"/>
      <c r="C141" s="280" t="s">
        <v>38</v>
      </c>
      <c r="D141" s="280"/>
      <c r="E141" s="280"/>
      <c r="F141" s="303" t="s">
        <v>420</v>
      </c>
      <c r="G141" s="280"/>
      <c r="H141" s="280" t="s">
        <v>476</v>
      </c>
      <c r="I141" s="280" t="s">
        <v>455</v>
      </c>
      <c r="J141" s="280"/>
      <c r="K141" s="328"/>
    </row>
    <row r="142" s="1" customFormat="1" ht="15" customHeight="1">
      <c r="B142" s="325"/>
      <c r="C142" s="280" t="s">
        <v>477</v>
      </c>
      <c r="D142" s="280"/>
      <c r="E142" s="280"/>
      <c r="F142" s="303" t="s">
        <v>420</v>
      </c>
      <c r="G142" s="280"/>
      <c r="H142" s="280" t="s">
        <v>478</v>
      </c>
      <c r="I142" s="280" t="s">
        <v>455</v>
      </c>
      <c r="J142" s="280"/>
      <c r="K142" s="328"/>
    </row>
    <row r="143" s="1" customFormat="1" ht="15" customHeight="1">
      <c r="B143" s="329"/>
      <c r="C143" s="330"/>
      <c r="D143" s="330"/>
      <c r="E143" s="330"/>
      <c r="F143" s="330"/>
      <c r="G143" s="330"/>
      <c r="H143" s="330"/>
      <c r="I143" s="330"/>
      <c r="J143" s="330"/>
      <c r="K143" s="331"/>
    </row>
    <row r="144" s="1" customFormat="1" ht="18.75" customHeight="1">
      <c r="B144" s="316"/>
      <c r="C144" s="316"/>
      <c r="D144" s="316"/>
      <c r="E144" s="316"/>
      <c r="F144" s="317"/>
      <c r="G144" s="316"/>
      <c r="H144" s="316"/>
      <c r="I144" s="316"/>
      <c r="J144" s="316"/>
      <c r="K144" s="316"/>
    </row>
    <row r="145" s="1" customFormat="1" ht="18.75" customHeight="1">
      <c r="B145" s="288"/>
      <c r="C145" s="288"/>
      <c r="D145" s="288"/>
      <c r="E145" s="288"/>
      <c r="F145" s="288"/>
      <c r="G145" s="288"/>
      <c r="H145" s="288"/>
      <c r="I145" s="288"/>
      <c r="J145" s="288"/>
      <c r="K145" s="288"/>
    </row>
    <row r="146" s="1" customFormat="1" ht="7.5" customHeight="1">
      <c r="B146" s="289"/>
      <c r="C146" s="290"/>
      <c r="D146" s="290"/>
      <c r="E146" s="290"/>
      <c r="F146" s="290"/>
      <c r="G146" s="290"/>
      <c r="H146" s="290"/>
      <c r="I146" s="290"/>
      <c r="J146" s="290"/>
      <c r="K146" s="291"/>
    </row>
    <row r="147" s="1" customFormat="1" ht="45" customHeight="1">
      <c r="B147" s="292"/>
      <c r="C147" s="293" t="s">
        <v>479</v>
      </c>
      <c r="D147" s="293"/>
      <c r="E147" s="293"/>
      <c r="F147" s="293"/>
      <c r="G147" s="293"/>
      <c r="H147" s="293"/>
      <c r="I147" s="293"/>
      <c r="J147" s="293"/>
      <c r="K147" s="294"/>
    </row>
    <row r="148" s="1" customFormat="1" ht="17.25" customHeight="1">
      <c r="B148" s="292"/>
      <c r="C148" s="295" t="s">
        <v>414</v>
      </c>
      <c r="D148" s="295"/>
      <c r="E148" s="295"/>
      <c r="F148" s="295" t="s">
        <v>415</v>
      </c>
      <c r="G148" s="296"/>
      <c r="H148" s="295" t="s">
        <v>54</v>
      </c>
      <c r="I148" s="295" t="s">
        <v>57</v>
      </c>
      <c r="J148" s="295" t="s">
        <v>416</v>
      </c>
      <c r="K148" s="294"/>
    </row>
    <row r="149" s="1" customFormat="1" ht="17.25" customHeight="1">
      <c r="B149" s="292"/>
      <c r="C149" s="297" t="s">
        <v>417</v>
      </c>
      <c r="D149" s="297"/>
      <c r="E149" s="297"/>
      <c r="F149" s="298" t="s">
        <v>418</v>
      </c>
      <c r="G149" s="299"/>
      <c r="H149" s="297"/>
      <c r="I149" s="297"/>
      <c r="J149" s="297" t="s">
        <v>419</v>
      </c>
      <c r="K149" s="294"/>
    </row>
    <row r="150" s="1" customFormat="1" ht="5.25" customHeight="1">
      <c r="B150" s="305"/>
      <c r="C150" s="300"/>
      <c r="D150" s="300"/>
      <c r="E150" s="300"/>
      <c r="F150" s="300"/>
      <c r="G150" s="301"/>
      <c r="H150" s="300"/>
      <c r="I150" s="300"/>
      <c r="J150" s="300"/>
      <c r="K150" s="328"/>
    </row>
    <row r="151" s="1" customFormat="1" ht="15" customHeight="1">
      <c r="B151" s="305"/>
      <c r="C151" s="332" t="s">
        <v>423</v>
      </c>
      <c r="D151" s="280"/>
      <c r="E151" s="280"/>
      <c r="F151" s="333" t="s">
        <v>420</v>
      </c>
      <c r="G151" s="280"/>
      <c r="H151" s="332" t="s">
        <v>460</v>
      </c>
      <c r="I151" s="332" t="s">
        <v>422</v>
      </c>
      <c r="J151" s="332">
        <v>120</v>
      </c>
      <c r="K151" s="328"/>
    </row>
    <row r="152" s="1" customFormat="1" ht="15" customHeight="1">
      <c r="B152" s="305"/>
      <c r="C152" s="332" t="s">
        <v>469</v>
      </c>
      <c r="D152" s="280"/>
      <c r="E152" s="280"/>
      <c r="F152" s="333" t="s">
        <v>420</v>
      </c>
      <c r="G152" s="280"/>
      <c r="H152" s="332" t="s">
        <v>480</v>
      </c>
      <c r="I152" s="332" t="s">
        <v>422</v>
      </c>
      <c r="J152" s="332" t="s">
        <v>471</v>
      </c>
      <c r="K152" s="328"/>
    </row>
    <row r="153" s="1" customFormat="1" ht="15" customHeight="1">
      <c r="B153" s="305"/>
      <c r="C153" s="332" t="s">
        <v>368</v>
      </c>
      <c r="D153" s="280"/>
      <c r="E153" s="280"/>
      <c r="F153" s="333" t="s">
        <v>420</v>
      </c>
      <c r="G153" s="280"/>
      <c r="H153" s="332" t="s">
        <v>481</v>
      </c>
      <c r="I153" s="332" t="s">
        <v>422</v>
      </c>
      <c r="J153" s="332" t="s">
        <v>471</v>
      </c>
      <c r="K153" s="328"/>
    </row>
    <row r="154" s="1" customFormat="1" ht="15" customHeight="1">
      <c r="B154" s="305"/>
      <c r="C154" s="332" t="s">
        <v>425</v>
      </c>
      <c r="D154" s="280"/>
      <c r="E154" s="280"/>
      <c r="F154" s="333" t="s">
        <v>426</v>
      </c>
      <c r="G154" s="280"/>
      <c r="H154" s="332" t="s">
        <v>460</v>
      </c>
      <c r="I154" s="332" t="s">
        <v>422</v>
      </c>
      <c r="J154" s="332">
        <v>50</v>
      </c>
      <c r="K154" s="328"/>
    </row>
    <row r="155" s="1" customFormat="1" ht="15" customHeight="1">
      <c r="B155" s="305"/>
      <c r="C155" s="332" t="s">
        <v>428</v>
      </c>
      <c r="D155" s="280"/>
      <c r="E155" s="280"/>
      <c r="F155" s="333" t="s">
        <v>420</v>
      </c>
      <c r="G155" s="280"/>
      <c r="H155" s="332" t="s">
        <v>460</v>
      </c>
      <c r="I155" s="332" t="s">
        <v>430</v>
      </c>
      <c r="J155" s="332"/>
      <c r="K155" s="328"/>
    </row>
    <row r="156" s="1" customFormat="1" ht="15" customHeight="1">
      <c r="B156" s="305"/>
      <c r="C156" s="332" t="s">
        <v>439</v>
      </c>
      <c r="D156" s="280"/>
      <c r="E156" s="280"/>
      <c r="F156" s="333" t="s">
        <v>426</v>
      </c>
      <c r="G156" s="280"/>
      <c r="H156" s="332" t="s">
        <v>460</v>
      </c>
      <c r="I156" s="332" t="s">
        <v>422</v>
      </c>
      <c r="J156" s="332">
        <v>50</v>
      </c>
      <c r="K156" s="328"/>
    </row>
    <row r="157" s="1" customFormat="1" ht="15" customHeight="1">
      <c r="B157" s="305"/>
      <c r="C157" s="332" t="s">
        <v>447</v>
      </c>
      <c r="D157" s="280"/>
      <c r="E157" s="280"/>
      <c r="F157" s="333" t="s">
        <v>426</v>
      </c>
      <c r="G157" s="280"/>
      <c r="H157" s="332" t="s">
        <v>460</v>
      </c>
      <c r="I157" s="332" t="s">
        <v>422</v>
      </c>
      <c r="J157" s="332">
        <v>50</v>
      </c>
      <c r="K157" s="328"/>
    </row>
    <row r="158" s="1" customFormat="1" ht="15" customHeight="1">
      <c r="B158" s="305"/>
      <c r="C158" s="332" t="s">
        <v>445</v>
      </c>
      <c r="D158" s="280"/>
      <c r="E158" s="280"/>
      <c r="F158" s="333" t="s">
        <v>426</v>
      </c>
      <c r="G158" s="280"/>
      <c r="H158" s="332" t="s">
        <v>460</v>
      </c>
      <c r="I158" s="332" t="s">
        <v>422</v>
      </c>
      <c r="J158" s="332">
        <v>50</v>
      </c>
      <c r="K158" s="328"/>
    </row>
    <row r="159" s="1" customFormat="1" ht="15" customHeight="1">
      <c r="B159" s="305"/>
      <c r="C159" s="332" t="s">
        <v>95</v>
      </c>
      <c r="D159" s="280"/>
      <c r="E159" s="280"/>
      <c r="F159" s="333" t="s">
        <v>420</v>
      </c>
      <c r="G159" s="280"/>
      <c r="H159" s="332" t="s">
        <v>482</v>
      </c>
      <c r="I159" s="332" t="s">
        <v>422</v>
      </c>
      <c r="J159" s="332" t="s">
        <v>483</v>
      </c>
      <c r="K159" s="328"/>
    </row>
    <row r="160" s="1" customFormat="1" ht="15" customHeight="1">
      <c r="B160" s="305"/>
      <c r="C160" s="332" t="s">
        <v>484</v>
      </c>
      <c r="D160" s="280"/>
      <c r="E160" s="280"/>
      <c r="F160" s="333" t="s">
        <v>420</v>
      </c>
      <c r="G160" s="280"/>
      <c r="H160" s="332" t="s">
        <v>485</v>
      </c>
      <c r="I160" s="332" t="s">
        <v>455</v>
      </c>
      <c r="J160" s="332"/>
      <c r="K160" s="328"/>
    </row>
    <row r="161" s="1" customFormat="1" ht="15" customHeight="1">
      <c r="B161" s="334"/>
      <c r="C161" s="314"/>
      <c r="D161" s="314"/>
      <c r="E161" s="314"/>
      <c r="F161" s="314"/>
      <c r="G161" s="314"/>
      <c r="H161" s="314"/>
      <c r="I161" s="314"/>
      <c r="J161" s="314"/>
      <c r="K161" s="335"/>
    </row>
    <row r="162" s="1" customFormat="1" ht="18.75" customHeight="1">
      <c r="B162" s="316"/>
      <c r="C162" s="326"/>
      <c r="D162" s="326"/>
      <c r="E162" s="326"/>
      <c r="F162" s="336"/>
      <c r="G162" s="326"/>
      <c r="H162" s="326"/>
      <c r="I162" s="326"/>
      <c r="J162" s="326"/>
      <c r="K162" s="316"/>
    </row>
    <row r="163" s="1" customFormat="1" ht="18.75" customHeight="1">
      <c r="B163" s="288"/>
      <c r="C163" s="288"/>
      <c r="D163" s="288"/>
      <c r="E163" s="288"/>
      <c r="F163" s="288"/>
      <c r="G163" s="288"/>
      <c r="H163" s="288"/>
      <c r="I163" s="288"/>
      <c r="J163" s="288"/>
      <c r="K163" s="288"/>
    </row>
    <row r="164" s="1" customFormat="1" ht="7.5" customHeight="1">
      <c r="B164" s="267"/>
      <c r="C164" s="268"/>
      <c r="D164" s="268"/>
      <c r="E164" s="268"/>
      <c r="F164" s="268"/>
      <c r="G164" s="268"/>
      <c r="H164" s="268"/>
      <c r="I164" s="268"/>
      <c r="J164" s="268"/>
      <c r="K164" s="269"/>
    </row>
    <row r="165" s="1" customFormat="1" ht="45" customHeight="1">
      <c r="B165" s="270"/>
      <c r="C165" s="271" t="s">
        <v>486</v>
      </c>
      <c r="D165" s="271"/>
      <c r="E165" s="271"/>
      <c r="F165" s="271"/>
      <c r="G165" s="271"/>
      <c r="H165" s="271"/>
      <c r="I165" s="271"/>
      <c r="J165" s="271"/>
      <c r="K165" s="272"/>
    </row>
    <row r="166" s="1" customFormat="1" ht="17.25" customHeight="1">
      <c r="B166" s="270"/>
      <c r="C166" s="295" t="s">
        <v>414</v>
      </c>
      <c r="D166" s="295"/>
      <c r="E166" s="295"/>
      <c r="F166" s="295" t="s">
        <v>415</v>
      </c>
      <c r="G166" s="337"/>
      <c r="H166" s="338" t="s">
        <v>54</v>
      </c>
      <c r="I166" s="338" t="s">
        <v>57</v>
      </c>
      <c r="J166" s="295" t="s">
        <v>416</v>
      </c>
      <c r="K166" s="272"/>
    </row>
    <row r="167" s="1" customFormat="1" ht="17.25" customHeight="1">
      <c r="B167" s="273"/>
      <c r="C167" s="297" t="s">
        <v>417</v>
      </c>
      <c r="D167" s="297"/>
      <c r="E167" s="297"/>
      <c r="F167" s="298" t="s">
        <v>418</v>
      </c>
      <c r="G167" s="339"/>
      <c r="H167" s="340"/>
      <c r="I167" s="340"/>
      <c r="J167" s="297" t="s">
        <v>419</v>
      </c>
      <c r="K167" s="275"/>
    </row>
    <row r="168" s="1" customFormat="1" ht="5.25" customHeight="1">
      <c r="B168" s="305"/>
      <c r="C168" s="300"/>
      <c r="D168" s="300"/>
      <c r="E168" s="300"/>
      <c r="F168" s="300"/>
      <c r="G168" s="301"/>
      <c r="H168" s="300"/>
      <c r="I168" s="300"/>
      <c r="J168" s="300"/>
      <c r="K168" s="328"/>
    </row>
    <row r="169" s="1" customFormat="1" ht="15" customHeight="1">
      <c r="B169" s="305"/>
      <c r="C169" s="280" t="s">
        <v>423</v>
      </c>
      <c r="D169" s="280"/>
      <c r="E169" s="280"/>
      <c r="F169" s="303" t="s">
        <v>420</v>
      </c>
      <c r="G169" s="280"/>
      <c r="H169" s="280" t="s">
        <v>460</v>
      </c>
      <c r="I169" s="280" t="s">
        <v>422</v>
      </c>
      <c r="J169" s="280">
        <v>120</v>
      </c>
      <c r="K169" s="328"/>
    </row>
    <row r="170" s="1" customFormat="1" ht="15" customHeight="1">
      <c r="B170" s="305"/>
      <c r="C170" s="280" t="s">
        <v>469</v>
      </c>
      <c r="D170" s="280"/>
      <c r="E170" s="280"/>
      <c r="F170" s="303" t="s">
        <v>420</v>
      </c>
      <c r="G170" s="280"/>
      <c r="H170" s="280" t="s">
        <v>470</v>
      </c>
      <c r="I170" s="280" t="s">
        <v>422</v>
      </c>
      <c r="J170" s="280" t="s">
        <v>471</v>
      </c>
      <c r="K170" s="328"/>
    </row>
    <row r="171" s="1" customFormat="1" ht="15" customHeight="1">
      <c r="B171" s="305"/>
      <c r="C171" s="280" t="s">
        <v>368</v>
      </c>
      <c r="D171" s="280"/>
      <c r="E171" s="280"/>
      <c r="F171" s="303" t="s">
        <v>420</v>
      </c>
      <c r="G171" s="280"/>
      <c r="H171" s="280" t="s">
        <v>487</v>
      </c>
      <c r="I171" s="280" t="s">
        <v>422</v>
      </c>
      <c r="J171" s="280" t="s">
        <v>471</v>
      </c>
      <c r="K171" s="328"/>
    </row>
    <row r="172" s="1" customFormat="1" ht="15" customHeight="1">
      <c r="B172" s="305"/>
      <c r="C172" s="280" t="s">
        <v>425</v>
      </c>
      <c r="D172" s="280"/>
      <c r="E172" s="280"/>
      <c r="F172" s="303" t="s">
        <v>426</v>
      </c>
      <c r="G172" s="280"/>
      <c r="H172" s="280" t="s">
        <v>487</v>
      </c>
      <c r="I172" s="280" t="s">
        <v>422</v>
      </c>
      <c r="J172" s="280">
        <v>50</v>
      </c>
      <c r="K172" s="328"/>
    </row>
    <row r="173" s="1" customFormat="1" ht="15" customHeight="1">
      <c r="B173" s="305"/>
      <c r="C173" s="280" t="s">
        <v>428</v>
      </c>
      <c r="D173" s="280"/>
      <c r="E173" s="280"/>
      <c r="F173" s="303" t="s">
        <v>420</v>
      </c>
      <c r="G173" s="280"/>
      <c r="H173" s="280" t="s">
        <v>487</v>
      </c>
      <c r="I173" s="280" t="s">
        <v>430</v>
      </c>
      <c r="J173" s="280"/>
      <c r="K173" s="328"/>
    </row>
    <row r="174" s="1" customFormat="1" ht="15" customHeight="1">
      <c r="B174" s="305"/>
      <c r="C174" s="280" t="s">
        <v>439</v>
      </c>
      <c r="D174" s="280"/>
      <c r="E174" s="280"/>
      <c r="F174" s="303" t="s">
        <v>426</v>
      </c>
      <c r="G174" s="280"/>
      <c r="H174" s="280" t="s">
        <v>487</v>
      </c>
      <c r="I174" s="280" t="s">
        <v>422</v>
      </c>
      <c r="J174" s="280">
        <v>50</v>
      </c>
      <c r="K174" s="328"/>
    </row>
    <row r="175" s="1" customFormat="1" ht="15" customHeight="1">
      <c r="B175" s="305"/>
      <c r="C175" s="280" t="s">
        <v>447</v>
      </c>
      <c r="D175" s="280"/>
      <c r="E175" s="280"/>
      <c r="F175" s="303" t="s">
        <v>426</v>
      </c>
      <c r="G175" s="280"/>
      <c r="H175" s="280" t="s">
        <v>487</v>
      </c>
      <c r="I175" s="280" t="s">
        <v>422</v>
      </c>
      <c r="J175" s="280">
        <v>50</v>
      </c>
      <c r="K175" s="328"/>
    </row>
    <row r="176" s="1" customFormat="1" ht="15" customHeight="1">
      <c r="B176" s="305"/>
      <c r="C176" s="280" t="s">
        <v>445</v>
      </c>
      <c r="D176" s="280"/>
      <c r="E176" s="280"/>
      <c r="F176" s="303" t="s">
        <v>426</v>
      </c>
      <c r="G176" s="280"/>
      <c r="H176" s="280" t="s">
        <v>487</v>
      </c>
      <c r="I176" s="280" t="s">
        <v>422</v>
      </c>
      <c r="J176" s="280">
        <v>50</v>
      </c>
      <c r="K176" s="328"/>
    </row>
    <row r="177" s="1" customFormat="1" ht="15" customHeight="1">
      <c r="B177" s="305"/>
      <c r="C177" s="280" t="s">
        <v>103</v>
      </c>
      <c r="D177" s="280"/>
      <c r="E177" s="280"/>
      <c r="F177" s="303" t="s">
        <v>420</v>
      </c>
      <c r="G177" s="280"/>
      <c r="H177" s="280" t="s">
        <v>488</v>
      </c>
      <c r="I177" s="280" t="s">
        <v>489</v>
      </c>
      <c r="J177" s="280"/>
      <c r="K177" s="328"/>
    </row>
    <row r="178" s="1" customFormat="1" ht="15" customHeight="1">
      <c r="B178" s="305"/>
      <c r="C178" s="280" t="s">
        <v>57</v>
      </c>
      <c r="D178" s="280"/>
      <c r="E178" s="280"/>
      <c r="F178" s="303" t="s">
        <v>420</v>
      </c>
      <c r="G178" s="280"/>
      <c r="H178" s="280" t="s">
        <v>490</v>
      </c>
      <c r="I178" s="280" t="s">
        <v>491</v>
      </c>
      <c r="J178" s="280">
        <v>1</v>
      </c>
      <c r="K178" s="328"/>
    </row>
    <row r="179" s="1" customFormat="1" ht="15" customHeight="1">
      <c r="B179" s="305"/>
      <c r="C179" s="280" t="s">
        <v>53</v>
      </c>
      <c r="D179" s="280"/>
      <c r="E179" s="280"/>
      <c r="F179" s="303" t="s">
        <v>420</v>
      </c>
      <c r="G179" s="280"/>
      <c r="H179" s="280" t="s">
        <v>492</v>
      </c>
      <c r="I179" s="280" t="s">
        <v>422</v>
      </c>
      <c r="J179" s="280">
        <v>20</v>
      </c>
      <c r="K179" s="328"/>
    </row>
    <row r="180" s="1" customFormat="1" ht="15" customHeight="1">
      <c r="B180" s="305"/>
      <c r="C180" s="280" t="s">
        <v>54</v>
      </c>
      <c r="D180" s="280"/>
      <c r="E180" s="280"/>
      <c r="F180" s="303" t="s">
        <v>420</v>
      </c>
      <c r="G180" s="280"/>
      <c r="H180" s="280" t="s">
        <v>493</v>
      </c>
      <c r="I180" s="280" t="s">
        <v>422</v>
      </c>
      <c r="J180" s="280">
        <v>255</v>
      </c>
      <c r="K180" s="328"/>
    </row>
    <row r="181" s="1" customFormat="1" ht="15" customHeight="1">
      <c r="B181" s="305"/>
      <c r="C181" s="280" t="s">
        <v>104</v>
      </c>
      <c r="D181" s="280"/>
      <c r="E181" s="280"/>
      <c r="F181" s="303" t="s">
        <v>420</v>
      </c>
      <c r="G181" s="280"/>
      <c r="H181" s="280" t="s">
        <v>384</v>
      </c>
      <c r="I181" s="280" t="s">
        <v>422</v>
      </c>
      <c r="J181" s="280">
        <v>10</v>
      </c>
      <c r="K181" s="328"/>
    </row>
    <row r="182" s="1" customFormat="1" ht="15" customHeight="1">
      <c r="B182" s="305"/>
      <c r="C182" s="280" t="s">
        <v>105</v>
      </c>
      <c r="D182" s="280"/>
      <c r="E182" s="280"/>
      <c r="F182" s="303" t="s">
        <v>420</v>
      </c>
      <c r="G182" s="280"/>
      <c r="H182" s="280" t="s">
        <v>494</v>
      </c>
      <c r="I182" s="280" t="s">
        <v>455</v>
      </c>
      <c r="J182" s="280"/>
      <c r="K182" s="328"/>
    </row>
    <row r="183" s="1" customFormat="1" ht="15" customHeight="1">
      <c r="B183" s="305"/>
      <c r="C183" s="280" t="s">
        <v>495</v>
      </c>
      <c r="D183" s="280"/>
      <c r="E183" s="280"/>
      <c r="F183" s="303" t="s">
        <v>420</v>
      </c>
      <c r="G183" s="280"/>
      <c r="H183" s="280" t="s">
        <v>496</v>
      </c>
      <c r="I183" s="280" t="s">
        <v>455</v>
      </c>
      <c r="J183" s="280"/>
      <c r="K183" s="328"/>
    </row>
    <row r="184" s="1" customFormat="1" ht="15" customHeight="1">
      <c r="B184" s="305"/>
      <c r="C184" s="280" t="s">
        <v>484</v>
      </c>
      <c r="D184" s="280"/>
      <c r="E184" s="280"/>
      <c r="F184" s="303" t="s">
        <v>420</v>
      </c>
      <c r="G184" s="280"/>
      <c r="H184" s="280" t="s">
        <v>497</v>
      </c>
      <c r="I184" s="280" t="s">
        <v>455</v>
      </c>
      <c r="J184" s="280"/>
      <c r="K184" s="328"/>
    </row>
    <row r="185" s="1" customFormat="1" ht="15" customHeight="1">
      <c r="B185" s="305"/>
      <c r="C185" s="280" t="s">
        <v>108</v>
      </c>
      <c r="D185" s="280"/>
      <c r="E185" s="280"/>
      <c r="F185" s="303" t="s">
        <v>426</v>
      </c>
      <c r="G185" s="280"/>
      <c r="H185" s="280" t="s">
        <v>498</v>
      </c>
      <c r="I185" s="280" t="s">
        <v>422</v>
      </c>
      <c r="J185" s="280">
        <v>50</v>
      </c>
      <c r="K185" s="328"/>
    </row>
    <row r="186" s="1" customFormat="1" ht="15" customHeight="1">
      <c r="B186" s="305"/>
      <c r="C186" s="280" t="s">
        <v>499</v>
      </c>
      <c r="D186" s="280"/>
      <c r="E186" s="280"/>
      <c r="F186" s="303" t="s">
        <v>426</v>
      </c>
      <c r="G186" s="280"/>
      <c r="H186" s="280" t="s">
        <v>500</v>
      </c>
      <c r="I186" s="280" t="s">
        <v>501</v>
      </c>
      <c r="J186" s="280"/>
      <c r="K186" s="328"/>
    </row>
    <row r="187" s="1" customFormat="1" ht="15" customHeight="1">
      <c r="B187" s="305"/>
      <c r="C187" s="280" t="s">
        <v>502</v>
      </c>
      <c r="D187" s="280"/>
      <c r="E187" s="280"/>
      <c r="F187" s="303" t="s">
        <v>426</v>
      </c>
      <c r="G187" s="280"/>
      <c r="H187" s="280" t="s">
        <v>503</v>
      </c>
      <c r="I187" s="280" t="s">
        <v>501</v>
      </c>
      <c r="J187" s="280"/>
      <c r="K187" s="328"/>
    </row>
    <row r="188" s="1" customFormat="1" ht="15" customHeight="1">
      <c r="B188" s="305"/>
      <c r="C188" s="280" t="s">
        <v>504</v>
      </c>
      <c r="D188" s="280"/>
      <c r="E188" s="280"/>
      <c r="F188" s="303" t="s">
        <v>426</v>
      </c>
      <c r="G188" s="280"/>
      <c r="H188" s="280" t="s">
        <v>505</v>
      </c>
      <c r="I188" s="280" t="s">
        <v>501</v>
      </c>
      <c r="J188" s="280"/>
      <c r="K188" s="328"/>
    </row>
    <row r="189" s="1" customFormat="1" ht="15" customHeight="1">
      <c r="B189" s="305"/>
      <c r="C189" s="341" t="s">
        <v>506</v>
      </c>
      <c r="D189" s="280"/>
      <c r="E189" s="280"/>
      <c r="F189" s="303" t="s">
        <v>426</v>
      </c>
      <c r="G189" s="280"/>
      <c r="H189" s="280" t="s">
        <v>507</v>
      </c>
      <c r="I189" s="280" t="s">
        <v>508</v>
      </c>
      <c r="J189" s="342" t="s">
        <v>509</v>
      </c>
      <c r="K189" s="328"/>
    </row>
    <row r="190" s="1" customFormat="1" ht="15" customHeight="1">
      <c r="B190" s="305"/>
      <c r="C190" s="341" t="s">
        <v>42</v>
      </c>
      <c r="D190" s="280"/>
      <c r="E190" s="280"/>
      <c r="F190" s="303" t="s">
        <v>420</v>
      </c>
      <c r="G190" s="280"/>
      <c r="H190" s="277" t="s">
        <v>510</v>
      </c>
      <c r="I190" s="280" t="s">
        <v>511</v>
      </c>
      <c r="J190" s="280"/>
      <c r="K190" s="328"/>
    </row>
    <row r="191" s="1" customFormat="1" ht="15" customHeight="1">
      <c r="B191" s="305"/>
      <c r="C191" s="341" t="s">
        <v>512</v>
      </c>
      <c r="D191" s="280"/>
      <c r="E191" s="280"/>
      <c r="F191" s="303" t="s">
        <v>420</v>
      </c>
      <c r="G191" s="280"/>
      <c r="H191" s="280" t="s">
        <v>513</v>
      </c>
      <c r="I191" s="280" t="s">
        <v>455</v>
      </c>
      <c r="J191" s="280"/>
      <c r="K191" s="328"/>
    </row>
    <row r="192" s="1" customFormat="1" ht="15" customHeight="1">
      <c r="B192" s="305"/>
      <c r="C192" s="341" t="s">
        <v>514</v>
      </c>
      <c r="D192" s="280"/>
      <c r="E192" s="280"/>
      <c r="F192" s="303" t="s">
        <v>420</v>
      </c>
      <c r="G192" s="280"/>
      <c r="H192" s="280" t="s">
        <v>515</v>
      </c>
      <c r="I192" s="280" t="s">
        <v>455</v>
      </c>
      <c r="J192" s="280"/>
      <c r="K192" s="328"/>
    </row>
    <row r="193" s="1" customFormat="1" ht="15" customHeight="1">
      <c r="B193" s="305"/>
      <c r="C193" s="341" t="s">
        <v>516</v>
      </c>
      <c r="D193" s="280"/>
      <c r="E193" s="280"/>
      <c r="F193" s="303" t="s">
        <v>426</v>
      </c>
      <c r="G193" s="280"/>
      <c r="H193" s="280" t="s">
        <v>517</v>
      </c>
      <c r="I193" s="280" t="s">
        <v>455</v>
      </c>
      <c r="J193" s="280"/>
      <c r="K193" s="328"/>
    </row>
    <row r="194" s="1" customFormat="1" ht="15" customHeight="1">
      <c r="B194" s="334"/>
      <c r="C194" s="343"/>
      <c r="D194" s="314"/>
      <c r="E194" s="314"/>
      <c r="F194" s="314"/>
      <c r="G194" s="314"/>
      <c r="H194" s="314"/>
      <c r="I194" s="314"/>
      <c r="J194" s="314"/>
      <c r="K194" s="335"/>
    </row>
    <row r="195" s="1" customFormat="1" ht="18.75" customHeight="1">
      <c r="B195" s="316"/>
      <c r="C195" s="326"/>
      <c r="D195" s="326"/>
      <c r="E195" s="326"/>
      <c r="F195" s="336"/>
      <c r="G195" s="326"/>
      <c r="H195" s="326"/>
      <c r="I195" s="326"/>
      <c r="J195" s="326"/>
      <c r="K195" s="316"/>
    </row>
    <row r="196" s="1" customFormat="1" ht="18.75" customHeight="1">
      <c r="B196" s="316"/>
      <c r="C196" s="326"/>
      <c r="D196" s="326"/>
      <c r="E196" s="326"/>
      <c r="F196" s="336"/>
      <c r="G196" s="326"/>
      <c r="H196" s="326"/>
      <c r="I196" s="326"/>
      <c r="J196" s="326"/>
      <c r="K196" s="316"/>
    </row>
    <row r="197" s="1" customFormat="1" ht="18.75" customHeight="1">
      <c r="B197" s="288"/>
      <c r="C197" s="288"/>
      <c r="D197" s="288"/>
      <c r="E197" s="288"/>
      <c r="F197" s="288"/>
      <c r="G197" s="288"/>
      <c r="H197" s="288"/>
      <c r="I197" s="288"/>
      <c r="J197" s="288"/>
      <c r="K197" s="288"/>
    </row>
    <row r="198" s="1" customFormat="1" ht="13.5">
      <c r="B198" s="267"/>
      <c r="C198" s="268"/>
      <c r="D198" s="268"/>
      <c r="E198" s="268"/>
      <c r="F198" s="268"/>
      <c r="G198" s="268"/>
      <c r="H198" s="268"/>
      <c r="I198" s="268"/>
      <c r="J198" s="268"/>
      <c r="K198" s="269"/>
    </row>
    <row r="199" s="1" customFormat="1" ht="21">
      <c r="B199" s="270"/>
      <c r="C199" s="271" t="s">
        <v>518</v>
      </c>
      <c r="D199" s="271"/>
      <c r="E199" s="271"/>
      <c r="F199" s="271"/>
      <c r="G199" s="271"/>
      <c r="H199" s="271"/>
      <c r="I199" s="271"/>
      <c r="J199" s="271"/>
      <c r="K199" s="272"/>
    </row>
    <row r="200" s="1" customFormat="1" ht="25.5" customHeight="1">
      <c r="B200" s="270"/>
      <c r="C200" s="344" t="s">
        <v>519</v>
      </c>
      <c r="D200" s="344"/>
      <c r="E200" s="344"/>
      <c r="F200" s="344" t="s">
        <v>520</v>
      </c>
      <c r="G200" s="345"/>
      <c r="H200" s="344" t="s">
        <v>521</v>
      </c>
      <c r="I200" s="344"/>
      <c r="J200" s="344"/>
      <c r="K200" s="272"/>
    </row>
    <row r="201" s="1" customFormat="1" ht="5.25" customHeight="1">
      <c r="B201" s="305"/>
      <c r="C201" s="300"/>
      <c r="D201" s="300"/>
      <c r="E201" s="300"/>
      <c r="F201" s="300"/>
      <c r="G201" s="326"/>
      <c r="H201" s="300"/>
      <c r="I201" s="300"/>
      <c r="J201" s="300"/>
      <c r="K201" s="328"/>
    </row>
    <row r="202" s="1" customFormat="1" ht="15" customHeight="1">
      <c r="B202" s="305"/>
      <c r="C202" s="280" t="s">
        <v>511</v>
      </c>
      <c r="D202" s="280"/>
      <c r="E202" s="280"/>
      <c r="F202" s="303" t="s">
        <v>43</v>
      </c>
      <c r="G202" s="280"/>
      <c r="H202" s="280" t="s">
        <v>522</v>
      </c>
      <c r="I202" s="280"/>
      <c r="J202" s="280"/>
      <c r="K202" s="328"/>
    </row>
    <row r="203" s="1" customFormat="1" ht="15" customHeight="1">
      <c r="B203" s="305"/>
      <c r="C203" s="280"/>
      <c r="D203" s="280"/>
      <c r="E203" s="280"/>
      <c r="F203" s="303" t="s">
        <v>44</v>
      </c>
      <c r="G203" s="280"/>
      <c r="H203" s="280" t="s">
        <v>523</v>
      </c>
      <c r="I203" s="280"/>
      <c r="J203" s="280"/>
      <c r="K203" s="328"/>
    </row>
    <row r="204" s="1" customFormat="1" ht="15" customHeight="1">
      <c r="B204" s="305"/>
      <c r="C204" s="280"/>
      <c r="D204" s="280"/>
      <c r="E204" s="280"/>
      <c r="F204" s="303" t="s">
        <v>47</v>
      </c>
      <c r="G204" s="280"/>
      <c r="H204" s="280" t="s">
        <v>524</v>
      </c>
      <c r="I204" s="280"/>
      <c r="J204" s="280"/>
      <c r="K204" s="328"/>
    </row>
    <row r="205" s="1" customFormat="1" ht="15" customHeight="1">
      <c r="B205" s="305"/>
      <c r="C205" s="280"/>
      <c r="D205" s="280"/>
      <c r="E205" s="280"/>
      <c r="F205" s="303" t="s">
        <v>45</v>
      </c>
      <c r="G205" s="280"/>
      <c r="H205" s="280" t="s">
        <v>525</v>
      </c>
      <c r="I205" s="280"/>
      <c r="J205" s="280"/>
      <c r="K205" s="328"/>
    </row>
    <row r="206" s="1" customFormat="1" ht="15" customHeight="1">
      <c r="B206" s="305"/>
      <c r="C206" s="280"/>
      <c r="D206" s="280"/>
      <c r="E206" s="280"/>
      <c r="F206" s="303" t="s">
        <v>46</v>
      </c>
      <c r="G206" s="280"/>
      <c r="H206" s="280" t="s">
        <v>526</v>
      </c>
      <c r="I206" s="280"/>
      <c r="J206" s="280"/>
      <c r="K206" s="328"/>
    </row>
    <row r="207" s="1" customFormat="1" ht="15" customHeight="1">
      <c r="B207" s="305"/>
      <c r="C207" s="280"/>
      <c r="D207" s="280"/>
      <c r="E207" s="280"/>
      <c r="F207" s="303"/>
      <c r="G207" s="280"/>
      <c r="H207" s="280"/>
      <c r="I207" s="280"/>
      <c r="J207" s="280"/>
      <c r="K207" s="328"/>
    </row>
    <row r="208" s="1" customFormat="1" ht="15" customHeight="1">
      <c r="B208" s="305"/>
      <c r="C208" s="280" t="s">
        <v>467</v>
      </c>
      <c r="D208" s="280"/>
      <c r="E208" s="280"/>
      <c r="F208" s="303" t="s">
        <v>81</v>
      </c>
      <c r="G208" s="280"/>
      <c r="H208" s="280" t="s">
        <v>527</v>
      </c>
      <c r="I208" s="280"/>
      <c r="J208" s="280"/>
      <c r="K208" s="328"/>
    </row>
    <row r="209" s="1" customFormat="1" ht="15" customHeight="1">
      <c r="B209" s="305"/>
      <c r="C209" s="280"/>
      <c r="D209" s="280"/>
      <c r="E209" s="280"/>
      <c r="F209" s="303" t="s">
        <v>362</v>
      </c>
      <c r="G209" s="280"/>
      <c r="H209" s="280" t="s">
        <v>363</v>
      </c>
      <c r="I209" s="280"/>
      <c r="J209" s="280"/>
      <c r="K209" s="328"/>
    </row>
    <row r="210" s="1" customFormat="1" ht="15" customHeight="1">
      <c r="B210" s="305"/>
      <c r="C210" s="280"/>
      <c r="D210" s="280"/>
      <c r="E210" s="280"/>
      <c r="F210" s="303" t="s">
        <v>360</v>
      </c>
      <c r="G210" s="280"/>
      <c r="H210" s="280" t="s">
        <v>528</v>
      </c>
      <c r="I210" s="280"/>
      <c r="J210" s="280"/>
      <c r="K210" s="328"/>
    </row>
    <row r="211" s="1" customFormat="1" ht="15" customHeight="1">
      <c r="B211" s="346"/>
      <c r="C211" s="280"/>
      <c r="D211" s="280"/>
      <c r="E211" s="280"/>
      <c r="F211" s="303" t="s">
        <v>364</v>
      </c>
      <c r="G211" s="341"/>
      <c r="H211" s="332" t="s">
        <v>365</v>
      </c>
      <c r="I211" s="332"/>
      <c r="J211" s="332"/>
      <c r="K211" s="347"/>
    </row>
    <row r="212" s="1" customFormat="1" ht="15" customHeight="1">
      <c r="B212" s="346"/>
      <c r="C212" s="280"/>
      <c r="D212" s="280"/>
      <c r="E212" s="280"/>
      <c r="F212" s="303" t="s">
        <v>366</v>
      </c>
      <c r="G212" s="341"/>
      <c r="H212" s="332" t="s">
        <v>529</v>
      </c>
      <c r="I212" s="332"/>
      <c r="J212" s="332"/>
      <c r="K212" s="347"/>
    </row>
    <row r="213" s="1" customFormat="1" ht="15" customHeight="1">
      <c r="B213" s="346"/>
      <c r="C213" s="280"/>
      <c r="D213" s="280"/>
      <c r="E213" s="280"/>
      <c r="F213" s="303"/>
      <c r="G213" s="341"/>
      <c r="H213" s="332"/>
      <c r="I213" s="332"/>
      <c r="J213" s="332"/>
      <c r="K213" s="347"/>
    </row>
    <row r="214" s="1" customFormat="1" ht="15" customHeight="1">
      <c r="B214" s="346"/>
      <c r="C214" s="280" t="s">
        <v>491</v>
      </c>
      <c r="D214" s="280"/>
      <c r="E214" s="280"/>
      <c r="F214" s="303">
        <v>1</v>
      </c>
      <c r="G214" s="341"/>
      <c r="H214" s="332" t="s">
        <v>530</v>
      </c>
      <c r="I214" s="332"/>
      <c r="J214" s="332"/>
      <c r="K214" s="347"/>
    </row>
    <row r="215" s="1" customFormat="1" ht="15" customHeight="1">
      <c r="B215" s="346"/>
      <c r="C215" s="280"/>
      <c r="D215" s="280"/>
      <c r="E215" s="280"/>
      <c r="F215" s="303">
        <v>2</v>
      </c>
      <c r="G215" s="341"/>
      <c r="H215" s="332" t="s">
        <v>531</v>
      </c>
      <c r="I215" s="332"/>
      <c r="J215" s="332"/>
      <c r="K215" s="347"/>
    </row>
    <row r="216" s="1" customFormat="1" ht="15" customHeight="1">
      <c r="B216" s="346"/>
      <c r="C216" s="280"/>
      <c r="D216" s="280"/>
      <c r="E216" s="280"/>
      <c r="F216" s="303">
        <v>3</v>
      </c>
      <c r="G216" s="341"/>
      <c r="H216" s="332" t="s">
        <v>532</v>
      </c>
      <c r="I216" s="332"/>
      <c r="J216" s="332"/>
      <c r="K216" s="347"/>
    </row>
    <row r="217" s="1" customFormat="1" ht="15" customHeight="1">
      <c r="B217" s="346"/>
      <c r="C217" s="280"/>
      <c r="D217" s="280"/>
      <c r="E217" s="280"/>
      <c r="F217" s="303">
        <v>4</v>
      </c>
      <c r="G217" s="341"/>
      <c r="H217" s="332" t="s">
        <v>533</v>
      </c>
      <c r="I217" s="332"/>
      <c r="J217" s="332"/>
      <c r="K217" s="347"/>
    </row>
    <row r="218" s="1" customFormat="1" ht="12.75" customHeight="1">
      <c r="B218" s="348"/>
      <c r="C218" s="349"/>
      <c r="D218" s="349"/>
      <c r="E218" s="349"/>
      <c r="F218" s="349"/>
      <c r="G218" s="349"/>
      <c r="H218" s="349"/>
      <c r="I218" s="349"/>
      <c r="J218" s="349"/>
      <c r="K218" s="35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Kovář Petr</dc:creator>
  <cp:lastModifiedBy>Kovář Petr</cp:lastModifiedBy>
  <dcterms:created xsi:type="dcterms:W3CDTF">2021-05-13T07:11:49Z</dcterms:created>
  <dcterms:modified xsi:type="dcterms:W3CDTF">2021-05-13T07:11:53Z</dcterms:modified>
</cp:coreProperties>
</file>